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NÁVŠTĚVNOST\tabulky návštěvnosti 2024\"/>
    </mc:Choice>
  </mc:AlternateContent>
  <bookViews>
    <workbookView xWindow="0" yWindow="0" windowWidth="28800" windowHeight="12450" tabRatio="925" activeTab="3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P25" i="4" l="1"/>
  <c r="AO25" i="4" s="1"/>
  <c r="AQ25" i="4" s="1"/>
  <c r="P15" i="4"/>
  <c r="AO15" i="4" s="1"/>
  <c r="AQ15" i="4" s="1"/>
  <c r="P12" i="4"/>
  <c r="AO12" i="4" s="1"/>
  <c r="AQ12" i="4" s="1"/>
  <c r="P5" i="4"/>
  <c r="AO5" i="4" s="1"/>
  <c r="AQ5" i="4" s="1"/>
  <c r="AQ27" i="4"/>
  <c r="AM2" i="4"/>
  <c r="AO27" i="4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AO24" i="4" s="1"/>
  <c r="AQ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AO23" i="4" s="1"/>
  <c r="AQ23" i="4" s="1"/>
  <c r="P144" i="2"/>
  <c r="P141" i="2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AO17" i="4" s="1"/>
  <c r="AQ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AO14" i="4" s="1"/>
  <c r="AQ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P80" i="1" s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84" i="3" l="1"/>
  <c r="P85" i="3"/>
  <c r="AO26" i="4"/>
  <c r="AQ26" i="4" s="1"/>
  <c r="P28" i="4"/>
  <c r="AO28" i="4" s="1"/>
  <c r="AQ28" i="4" s="1"/>
  <c r="O68" i="3"/>
  <c r="P87" i="3"/>
  <c r="P89" i="3" s="1"/>
  <c r="P18" i="4"/>
  <c r="AO18" i="4" s="1"/>
  <c r="AQ18" i="4" s="1"/>
  <c r="P146" i="2"/>
  <c r="P16" i="4"/>
  <c r="AO16" i="4" s="1"/>
  <c r="AQ16" i="4" s="1"/>
  <c r="P143" i="2"/>
  <c r="P13" i="4"/>
  <c r="AO13" i="4" s="1"/>
  <c r="AQ13" i="4" s="1"/>
  <c r="AO11" i="4"/>
  <c r="AQ11" i="4" s="1"/>
  <c r="P140" i="2"/>
  <c r="P6" i="4"/>
  <c r="AO6" i="4" s="1"/>
  <c r="AQ6" i="4" s="1"/>
  <c r="P3" i="4"/>
  <c r="AO3" i="4" s="1"/>
  <c r="AQ3" i="4" s="1"/>
  <c r="P2" i="4"/>
  <c r="AO2" i="4" s="1"/>
  <c r="AQ2" i="4" s="1"/>
  <c r="P4" i="4"/>
  <c r="Q90" i="1"/>
  <c r="Q91" i="1" s="1"/>
  <c r="P148" i="2"/>
  <c r="O136" i="2"/>
  <c r="AM27" i="4"/>
  <c r="P19" i="4" l="1"/>
  <c r="AO19" i="4" s="1"/>
  <c r="AQ19" i="4" s="1"/>
  <c r="AO4" i="4"/>
  <c r="AQ4" i="4" s="1"/>
  <c r="P7" i="4"/>
  <c r="O122" i="2"/>
  <c r="O147" i="2" s="1"/>
  <c r="O105" i="2"/>
  <c r="O146" i="2" s="1"/>
  <c r="O88" i="2"/>
  <c r="O16" i="4" s="1"/>
  <c r="O71" i="2"/>
  <c r="O15" i="4" s="1"/>
  <c r="O54" i="2"/>
  <c r="O143" i="2" s="1"/>
  <c r="O37" i="2"/>
  <c r="O142" i="2" s="1"/>
  <c r="O20" i="2"/>
  <c r="O12" i="4" s="1"/>
  <c r="O3" i="2"/>
  <c r="O11" i="4" s="1"/>
  <c r="P67" i="1"/>
  <c r="O6" i="4" s="1"/>
  <c r="P51" i="1"/>
  <c r="P89" i="1" s="1"/>
  <c r="P35" i="1"/>
  <c r="P88" i="1" s="1"/>
  <c r="P19" i="1"/>
  <c r="P87" i="1" s="1"/>
  <c r="P3" i="1"/>
  <c r="O2" i="4" s="1"/>
  <c r="O54" i="3"/>
  <c r="O87" i="3" s="1"/>
  <c r="O37" i="3"/>
  <c r="O20" i="3"/>
  <c r="O85" i="3" s="1"/>
  <c r="O3" i="3"/>
  <c r="AO7" i="4" l="1"/>
  <c r="AQ7" i="4" s="1"/>
  <c r="P32" i="4"/>
  <c r="AO32" i="4" s="1"/>
  <c r="AQ32" i="4" s="1"/>
  <c r="O144" i="2"/>
  <c r="O18" i="4"/>
  <c r="O145" i="2"/>
  <c r="O14" i="4"/>
  <c r="O13" i="4"/>
  <c r="O141" i="2"/>
  <c r="O140" i="2"/>
  <c r="O25" i="4"/>
  <c r="O86" i="3"/>
  <c r="O24" i="4"/>
  <c r="O84" i="3"/>
  <c r="O23" i="4"/>
  <c r="P90" i="1"/>
  <c r="O4" i="4"/>
  <c r="O3" i="4"/>
  <c r="O5" i="4"/>
  <c r="O26" i="4"/>
  <c r="O17" i="4"/>
  <c r="P86" i="1"/>
  <c r="AG27" i="4"/>
  <c r="AI27" i="4" s="1"/>
  <c r="O89" i="3" l="1"/>
  <c r="O28" i="4"/>
  <c r="P91" i="1"/>
  <c r="O148" i="2"/>
  <c r="O19" i="4"/>
  <c r="O7" i="4"/>
  <c r="O55" i="3"/>
  <c r="N87" i="3" s="1"/>
  <c r="O38" i="3"/>
  <c r="O21" i="3"/>
  <c r="N24" i="4" s="1"/>
  <c r="AK24" i="4" s="1"/>
  <c r="AM24" i="4" s="1"/>
  <c r="O4" i="3"/>
  <c r="O123" i="2"/>
  <c r="N147" i="2" s="1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86" i="3" l="1"/>
  <c r="N23" i="4"/>
  <c r="AK23" i="4" s="1"/>
  <c r="AM23" i="4" s="1"/>
  <c r="O32" i="4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N6" i="4" s="1"/>
  <c r="AK6" i="4" s="1"/>
  <c r="AM6" i="4" s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N89" i="3" l="1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M26" i="4" s="1"/>
  <c r="AG26" i="4" s="1"/>
  <c r="AI26" i="4" s="1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84" i="3" l="1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8" i="1" s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O51" i="3" l="1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<sst xmlns="http://schemas.openxmlformats.org/spreadsheetml/2006/main" count="187" uniqueCount="51">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</sst>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33085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62752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40148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33819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41913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15315</c:v>
                </c:pt>
                <c:pt idx="1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84162</c:v>
                </c:pt>
                <c:pt idx="10">
                  <c:v>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23050</c:v>
                </c:pt>
                <c:pt idx="10">
                  <c:v>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28301</c:v>
                </c:pt>
                <c:pt idx="10">
                  <c:v>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211717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383004</c:v>
                </c:pt>
                <c:pt idx="10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105549</c:v>
                </c:pt>
                <c:pt idx="10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700270</c:v>
                </c:pt>
                <c:pt idx="10">
                  <c:v>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5"/>
  <sheetViews>
    <sheetView topLeftCell="A95" zoomScale="110" zoomScaleNormal="110" workbookViewId="0">
      <selection activeCell="D66" sqref="D66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37"/>
      <c r="P2" s="129">
        <f t="shared" ref="P2:P7" si="0">SUM(D2:O2)</f>
        <v>0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/>
      <c r="P3" s="10">
        <f t="shared" si="0"/>
        <v>33085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15.692307692307692</v>
      </c>
      <c r="F16" s="26">
        <f t="shared" si="2"/>
        <v>760.23076923076928</v>
      </c>
      <c r="G16" s="26">
        <f t="shared" si="2"/>
        <v>2523.2307692307691</v>
      </c>
      <c r="H16" s="26">
        <f t="shared" si="2"/>
        <v>2504.8461538461538</v>
      </c>
      <c r="I16" s="26">
        <f t="shared" si="2"/>
        <v>2628.0769230769229</v>
      </c>
      <c r="J16" s="26">
        <f t="shared" si="2"/>
        <v>7611.9230769230771</v>
      </c>
      <c r="K16" s="26">
        <f t="shared" si="2"/>
        <v>7892.2307692307695</v>
      </c>
      <c r="L16" s="26">
        <f t="shared" si="2"/>
        <v>2612.6153846153848</v>
      </c>
      <c r="M16" s="26">
        <f t="shared" si="2"/>
        <v>1042.6923076923076</v>
      </c>
      <c r="N16" s="26">
        <f t="shared" si="2"/>
        <v>1677.0769230769231</v>
      </c>
      <c r="O16" s="26">
        <f t="shared" si="2"/>
        <v>3870.1666666666665</v>
      </c>
      <c r="P16" s="69">
        <f>AVERAGE(P2:P15)</f>
        <v>30508.5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8"/>
      <c r="P18" s="129">
        <f t="shared" ref="P18:P23" si="3">SUM(D18:O18)</f>
        <v>0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/>
      <c r="P19" s="10">
        <f t="shared" si="3"/>
        <v>62752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31.923076923076923</v>
      </c>
      <c r="F32" s="26">
        <f t="shared" si="5"/>
        <v>799.69230769230774</v>
      </c>
      <c r="G32" s="26">
        <f t="shared" si="5"/>
        <v>4425.3076923076924</v>
      </c>
      <c r="H32" s="26">
        <f t="shared" si="5"/>
        <v>7192.5384615384619</v>
      </c>
      <c r="I32" s="26">
        <f t="shared" si="5"/>
        <v>8283.7692307692305</v>
      </c>
      <c r="J32" s="26">
        <f t="shared" si="5"/>
        <v>16584.076923076922</v>
      </c>
      <c r="K32" s="26">
        <f t="shared" si="5"/>
        <v>16010.76923076923</v>
      </c>
      <c r="L32" s="26">
        <f t="shared" si="5"/>
        <v>9040.1538461538457</v>
      </c>
      <c r="M32" s="26">
        <f t="shared" si="5"/>
        <v>5022.2307692307695</v>
      </c>
      <c r="N32" s="26">
        <f t="shared" si="5"/>
        <v>1005.7692307692307</v>
      </c>
      <c r="O32" s="26">
        <f t="shared" si="5"/>
        <v>26.416666666666668</v>
      </c>
      <c r="P32" s="69">
        <f>AVERAGE(P18:P31)</f>
        <v>63546.928571428572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  <c r="P34" s="129">
        <f t="shared" ref="P34:P39" si="6">SUM(D34:O34)</f>
        <v>0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/>
      <c r="P35" s="10">
        <f t="shared" si="6"/>
        <v>40148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1.5384615384615385</v>
      </c>
      <c r="F48" s="26">
        <f t="shared" si="8"/>
        <v>152</v>
      </c>
      <c r="G48" s="26">
        <f t="shared" si="8"/>
        <v>1318.2307692307693</v>
      </c>
      <c r="H48" s="26">
        <f t="shared" si="8"/>
        <v>3172.6153846153848</v>
      </c>
      <c r="I48" s="26">
        <f t="shared" si="8"/>
        <v>3768</v>
      </c>
      <c r="J48" s="26">
        <f t="shared" si="8"/>
        <v>11201.307692307691</v>
      </c>
      <c r="K48" s="26">
        <f t="shared" si="8"/>
        <v>11001.538461538461</v>
      </c>
      <c r="L48" s="26">
        <f t="shared" si="8"/>
        <v>3938.7692307692309</v>
      </c>
      <c r="M48" s="26">
        <f t="shared" si="8"/>
        <v>1514.6153846153845</v>
      </c>
      <c r="N48" s="26">
        <f t="shared" si="8"/>
        <v>474.07692307692309</v>
      </c>
      <c r="O48" s="26">
        <f t="shared" si="8"/>
        <v>100.16666666666667</v>
      </c>
      <c r="P48" s="69">
        <f>AVERAGE(P34:P47)</f>
        <v>34030.142857142855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8"/>
      <c r="P50" s="129">
        <f t="shared" ref="P50:P55" si="9">SUM(D50:O50)</f>
        <v>0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/>
      <c r="P51" s="10">
        <f t="shared" si="9"/>
        <v>33819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211.84615384615384</v>
      </c>
      <c r="G64" s="26">
        <f t="shared" si="11"/>
        <v>2226.3076923076924</v>
      </c>
      <c r="H64" s="26">
        <f t="shared" si="11"/>
        <v>3798.0769230769229</v>
      </c>
      <c r="I64" s="26">
        <f t="shared" si="11"/>
        <v>4656.8461538461543</v>
      </c>
      <c r="J64" s="26">
        <f t="shared" si="11"/>
        <v>14099.307692307691</v>
      </c>
      <c r="K64" s="26">
        <f t="shared" si="11"/>
        <v>13371.615384615385</v>
      </c>
      <c r="L64" s="26">
        <f t="shared" si="11"/>
        <v>4693.8461538461543</v>
      </c>
      <c r="M64" s="26">
        <f t="shared" si="11"/>
        <v>2096.6923076923076</v>
      </c>
      <c r="N64" s="26">
        <f t="shared" si="11"/>
        <v>59.615384615384613</v>
      </c>
      <c r="O64" s="26">
        <f t="shared" si="11"/>
        <v>455.16666666666669</v>
      </c>
      <c r="P64" s="69">
        <f>AVERAGE(P50:P63)</f>
        <v>42374.714285714283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8"/>
      <c r="P66" s="129">
        <f t="shared" ref="P66:P71" si="12">SUM(D66:O66)</f>
        <v>0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/>
      <c r="P67" s="10">
        <f t="shared" si="12"/>
        <v>41913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1.8461538461538463</v>
      </c>
      <c r="F80" s="26">
        <f t="shared" si="14"/>
        <v>312.76923076923077</v>
      </c>
      <c r="G80" s="26">
        <f t="shared" si="14"/>
        <v>2357.2307692307691</v>
      </c>
      <c r="H80" s="26">
        <f t="shared" si="14"/>
        <v>5260.2307692307695</v>
      </c>
      <c r="I80" s="26">
        <f t="shared" si="14"/>
        <v>10052.923076923076</v>
      </c>
      <c r="J80" s="26">
        <f t="shared" si="14"/>
        <v>17021.76923076923</v>
      </c>
      <c r="K80" s="26">
        <f t="shared" si="14"/>
        <v>16947.153846153848</v>
      </c>
      <c r="L80" s="26">
        <f t="shared" si="14"/>
        <v>4295.3076923076924</v>
      </c>
      <c r="M80" s="26">
        <f t="shared" si="14"/>
        <v>1866.0769230769231</v>
      </c>
      <c r="N80" s="26">
        <f t="shared" si="14"/>
        <v>23.846153846153847</v>
      </c>
      <c r="O80" s="26">
        <f t="shared" si="14"/>
        <v>4729.166666666667</v>
      </c>
      <c r="P80" s="69">
        <f>AVERAGE(P66:P79)</f>
        <v>58040.214285714283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33085</v>
      </c>
      <c r="Q86" s="43">
        <f>P2</f>
        <v>0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62752</v>
      </c>
      <c r="Q87" s="43">
        <f>P18</f>
        <v>0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40148</v>
      </c>
      <c r="Q88" s="43">
        <f>P34</f>
        <v>0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33819</v>
      </c>
      <c r="Q89" s="43">
        <f>P50</f>
        <v>0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41913</v>
      </c>
      <c r="Q90" s="43">
        <f>P66</f>
        <v>0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211717</v>
      </c>
      <c r="Q91" s="105">
        <f t="shared" si="16"/>
        <v>0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topLeftCell="A142" workbookViewId="0">
      <selection activeCell="D138" sqref="D138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6" ht="14.25" thickTop="1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5" thickTop="1" x14ac:dyDescent="0.2">
      <c r="A2" s="149" t="s">
        <v>23</v>
      </c>
      <c r="B2" s="125">
        <v>2024</v>
      </c>
      <c r="C2" s="130">
        <v>0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142">
        <f t="shared" ref="O2:O7" si="0">SUM(C2:N2)</f>
        <v>0</v>
      </c>
      <c r="P2" s="1"/>
    </row>
    <row r="3" spans="1:16" x14ac:dyDescent="0.2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/>
      <c r="O3" s="143">
        <f t="shared" si="0"/>
        <v>55037</v>
      </c>
      <c r="P3" s="1"/>
    </row>
    <row r="4" spans="1:16" x14ac:dyDescent="0.2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15" hidden="1" customHeight="1" x14ac:dyDescent="0.2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15" hidden="1" customHeight="1" x14ac:dyDescent="0.2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15" hidden="1" customHeight="1" x14ac:dyDescent="0.2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5" thickBot="1" x14ac:dyDescent="0.25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196.35714285714286</v>
      </c>
      <c r="F17" s="68">
        <f t="shared" si="2"/>
        <v>2793.4285714285716</v>
      </c>
      <c r="G17" s="68">
        <f t="shared" si="2"/>
        <v>6568</v>
      </c>
      <c r="H17" s="68">
        <f t="shared" si="2"/>
        <v>7589.7142857142853</v>
      </c>
      <c r="I17" s="68">
        <f t="shared" si="2"/>
        <v>18119.642857142859</v>
      </c>
      <c r="J17" s="68">
        <f t="shared" si="2"/>
        <v>16086.357142857143</v>
      </c>
      <c r="K17" s="68">
        <f t="shared" si="2"/>
        <v>5937.5</v>
      </c>
      <c r="L17" s="68">
        <f t="shared" si="2"/>
        <v>2669.1428571428573</v>
      </c>
      <c r="M17" s="68">
        <f t="shared" si="2"/>
        <v>26.428571428571427</v>
      </c>
      <c r="N17" s="68">
        <f t="shared" si="2"/>
        <v>2</v>
      </c>
      <c r="O17" s="69">
        <f>AVERAGE(O2:O16)</f>
        <v>55989.2</v>
      </c>
      <c r="P17" s="1"/>
    </row>
    <row r="18" spans="1:16" ht="14.25" thickTop="1" thickBot="1" x14ac:dyDescent="0.25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5" thickTop="1" x14ac:dyDescent="0.2">
      <c r="A19" s="146" t="s">
        <v>24</v>
      </c>
      <c r="B19" s="125">
        <v>2024</v>
      </c>
      <c r="C19" s="130">
        <v>0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0</v>
      </c>
      <c r="P19" s="1"/>
    </row>
    <row r="20" spans="1:16" x14ac:dyDescent="0.2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/>
      <c r="O20" s="10">
        <f t="shared" si="3"/>
        <v>66226</v>
      </c>
      <c r="P20" s="1"/>
    </row>
    <row r="21" spans="1:16" x14ac:dyDescent="0.2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15" hidden="1" customHeight="1" x14ac:dyDescent="0.2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15" hidden="1" customHeight="1" x14ac:dyDescent="0.2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15" hidden="1" customHeight="1" x14ac:dyDescent="0.2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15" hidden="1" customHeight="1" x14ac:dyDescent="0.2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5" thickBot="1" x14ac:dyDescent="0.25">
      <c r="A34" s="24" t="s">
        <v>16</v>
      </c>
      <c r="B34" s="25"/>
      <c r="C34" s="26">
        <f>AVERAGE(C19:C33)</f>
        <v>0</v>
      </c>
      <c r="D34" s="26">
        <f t="shared" ref="D34:N34" si="5">AVERAGE(D19:D33)</f>
        <v>27.928571428571427</v>
      </c>
      <c r="E34" s="26">
        <f t="shared" si="5"/>
        <v>143.85714285714286</v>
      </c>
      <c r="F34" s="26">
        <f t="shared" si="5"/>
        <v>2657.5</v>
      </c>
      <c r="G34" s="26">
        <f t="shared" si="5"/>
        <v>5107.0714285714284</v>
      </c>
      <c r="H34" s="26">
        <f t="shared" si="5"/>
        <v>5193.6428571428569</v>
      </c>
      <c r="I34" s="26">
        <f t="shared" si="5"/>
        <v>11015</v>
      </c>
      <c r="J34" s="26">
        <f t="shared" si="5"/>
        <v>11834.214285714286</v>
      </c>
      <c r="K34" s="26">
        <f t="shared" si="5"/>
        <v>5300.5714285714284</v>
      </c>
      <c r="L34" s="26">
        <f t="shared" si="5"/>
        <v>3703.6428571428573</v>
      </c>
      <c r="M34" s="26">
        <f t="shared" si="5"/>
        <v>14.857142857142858</v>
      </c>
      <c r="N34" s="26">
        <f t="shared" si="5"/>
        <v>122.15384615384616</v>
      </c>
      <c r="O34" s="69">
        <f>AVERAGE(O19:O33)</f>
        <v>42104.26666666667</v>
      </c>
      <c r="P34" s="1"/>
    </row>
    <row r="35" spans="1:16" ht="14.25" thickTop="1" thickBot="1" x14ac:dyDescent="0.25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5" thickTop="1" x14ac:dyDescent="0.2">
      <c r="A36" s="146" t="s">
        <v>25</v>
      </c>
      <c r="B36" s="125">
        <v>2024</v>
      </c>
      <c r="C36" s="130">
        <v>20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20</v>
      </c>
      <c r="P36" s="1"/>
    </row>
    <row r="37" spans="1:16" x14ac:dyDescent="0.2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/>
      <c r="O37" s="10">
        <f t="shared" si="6"/>
        <v>15315</v>
      </c>
      <c r="P37" s="1"/>
    </row>
    <row r="38" spans="1:16" x14ac:dyDescent="0.2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15" hidden="1" customHeight="1" x14ac:dyDescent="0.2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15" hidden="1" customHeight="1" x14ac:dyDescent="0.2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15" hidden="1" customHeight="1" x14ac:dyDescent="0.2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15" hidden="1" customHeight="1" x14ac:dyDescent="0.2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5" thickBot="1" x14ac:dyDescent="0.25">
      <c r="A51" s="24" t="s">
        <v>16</v>
      </c>
      <c r="B51" s="25"/>
      <c r="C51" s="26">
        <f>AVERAGE(C36:C50)</f>
        <v>7.2</v>
      </c>
      <c r="D51" s="26">
        <f t="shared" ref="D51:N51" si="8">AVERAGE(D36:D50)</f>
        <v>4.8571428571428568</v>
      </c>
      <c r="E51" s="26">
        <f t="shared" si="8"/>
        <v>90.071428571428569</v>
      </c>
      <c r="F51" s="26">
        <f t="shared" si="8"/>
        <v>1027.9285714285713</v>
      </c>
      <c r="G51" s="26">
        <f t="shared" si="8"/>
        <v>1575.5714285714287</v>
      </c>
      <c r="H51" s="26">
        <f t="shared" si="8"/>
        <v>2146.1428571428573</v>
      </c>
      <c r="I51" s="26">
        <f t="shared" si="8"/>
        <v>4850.1428571428569</v>
      </c>
      <c r="J51" s="26">
        <f t="shared" si="8"/>
        <v>4832.7142857142853</v>
      </c>
      <c r="K51" s="26">
        <f t="shared" si="8"/>
        <v>1623.6428571428571</v>
      </c>
      <c r="L51" s="26">
        <f t="shared" si="8"/>
        <v>915.64285714285711</v>
      </c>
      <c r="M51" s="26">
        <f t="shared" si="8"/>
        <v>52.071428571428569</v>
      </c>
      <c r="N51" s="26">
        <f t="shared" si="8"/>
        <v>533.15384615384619</v>
      </c>
      <c r="O51" s="69">
        <f>AVERAGE(O36:O50)</f>
        <v>16446.8</v>
      </c>
      <c r="P51" s="1"/>
    </row>
    <row r="52" spans="1:16" ht="14.25" thickTop="1" thickBot="1" x14ac:dyDescent="0.25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5" thickTop="1" x14ac:dyDescent="0.2">
      <c r="A53" s="146" t="s">
        <v>26</v>
      </c>
      <c r="B53" s="125">
        <v>2024</v>
      </c>
      <c r="C53" s="130">
        <v>0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0</v>
      </c>
      <c r="P53" s="1"/>
    </row>
    <row r="54" spans="1:16" x14ac:dyDescent="0.2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/>
      <c r="O54" s="10">
        <f t="shared" si="9"/>
        <v>15092</v>
      </c>
      <c r="P54" s="1"/>
    </row>
    <row r="55" spans="1:16" x14ac:dyDescent="0.2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15" hidden="1" customHeight="1" x14ac:dyDescent="0.2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15" hidden="1" customHeight="1" x14ac:dyDescent="0.2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15" hidden="1" customHeight="1" x14ac:dyDescent="0.2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15" hidden="1" customHeight="1" x14ac:dyDescent="0.2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5" thickBot="1" x14ac:dyDescent="0.25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4.2142857142857144</v>
      </c>
      <c r="E68" s="26">
        <f t="shared" si="11"/>
        <v>190.71428571428572</v>
      </c>
      <c r="F68" s="26">
        <f t="shared" si="11"/>
        <v>1122</v>
      </c>
      <c r="G68" s="26">
        <f t="shared" si="11"/>
        <v>2186.1428571428573</v>
      </c>
      <c r="H68" s="26">
        <f t="shared" si="11"/>
        <v>2781.2857142857142</v>
      </c>
      <c r="I68" s="26">
        <f t="shared" si="11"/>
        <v>6283.6428571428569</v>
      </c>
      <c r="J68" s="26">
        <f t="shared" si="11"/>
        <v>6232.2142857142853</v>
      </c>
      <c r="K68" s="26">
        <f t="shared" si="11"/>
        <v>2411</v>
      </c>
      <c r="L68" s="26">
        <f t="shared" si="11"/>
        <v>1086.5</v>
      </c>
      <c r="M68" s="26">
        <f t="shared" si="11"/>
        <v>21</v>
      </c>
      <c r="N68" s="26">
        <f t="shared" si="11"/>
        <v>322.07692307692309</v>
      </c>
      <c r="O68" s="69">
        <f>AVERAGE(O53:O67)</f>
        <v>21146.666666666668</v>
      </c>
      <c r="P68" s="1"/>
    </row>
    <row r="69" spans="1:16" ht="14.25" thickTop="1" thickBot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5" thickTop="1" x14ac:dyDescent="0.2">
      <c r="A70" s="146" t="s">
        <v>27</v>
      </c>
      <c r="B70" s="125">
        <v>2024</v>
      </c>
      <c r="C70" s="130">
        <v>0</v>
      </c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8"/>
      <c r="O70" s="129">
        <f t="shared" ref="O70:O75" si="12">SUM(C70:N70)</f>
        <v>0</v>
      </c>
      <c r="P70" s="1"/>
    </row>
    <row r="71" spans="1:16" x14ac:dyDescent="0.2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/>
      <c r="O71" s="10">
        <f t="shared" si="12"/>
        <v>28956</v>
      </c>
      <c r="P71" s="1"/>
    </row>
    <row r="72" spans="1:16" x14ac:dyDescent="0.2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15" hidden="1" customHeight="1" x14ac:dyDescent="0.2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15" hidden="1" customHeight="1" x14ac:dyDescent="0.2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15" hidden="1" customHeight="1" x14ac:dyDescent="0.2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15" hidden="1" customHeight="1" x14ac:dyDescent="0.2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5" thickBot="1" x14ac:dyDescent="0.25">
      <c r="A85" s="24" t="s">
        <v>16</v>
      </c>
      <c r="B85" s="25"/>
      <c r="C85" s="26">
        <f>AVERAGE(C70:C84)</f>
        <v>0</v>
      </c>
      <c r="D85" s="26">
        <f t="shared" ref="D85:N85" si="14">AVERAGE(D70:D84)</f>
        <v>0.35714285714285715</v>
      </c>
      <c r="E85" s="26">
        <f t="shared" si="14"/>
        <v>167.71428571428572</v>
      </c>
      <c r="F85" s="26">
        <f t="shared" si="14"/>
        <v>1763.6428571428571</v>
      </c>
      <c r="G85" s="26">
        <f t="shared" si="14"/>
        <v>3352.5</v>
      </c>
      <c r="H85" s="26">
        <f t="shared" si="14"/>
        <v>3932.6428571428573</v>
      </c>
      <c r="I85" s="26">
        <f t="shared" si="14"/>
        <v>8121.9285714285716</v>
      </c>
      <c r="J85" s="26">
        <f t="shared" si="14"/>
        <v>7887</v>
      </c>
      <c r="K85" s="26">
        <f t="shared" si="14"/>
        <v>3330.5714285714284</v>
      </c>
      <c r="L85" s="26">
        <f t="shared" si="14"/>
        <v>1475.1428571428571</v>
      </c>
      <c r="M85" s="26">
        <f t="shared" si="14"/>
        <v>38.571428571428569</v>
      </c>
      <c r="N85" s="26">
        <f t="shared" si="14"/>
        <v>155.30769230769232</v>
      </c>
      <c r="O85" s="69">
        <f>AVERAGE(O70:O84)</f>
        <v>28200</v>
      </c>
      <c r="P85" s="1"/>
    </row>
    <row r="86" spans="1:16" ht="14.25" thickTop="1" thickBot="1" x14ac:dyDescent="0.25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5" thickTop="1" x14ac:dyDescent="0.2">
      <c r="A87" s="146" t="s">
        <v>28</v>
      </c>
      <c r="B87" s="125">
        <v>2024</v>
      </c>
      <c r="C87" s="130">
        <v>660</v>
      </c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8"/>
      <c r="O87" s="129">
        <f t="shared" ref="O87:O92" si="15">SUM(C87:N87)</f>
        <v>660</v>
      </c>
      <c r="P87" s="1"/>
    </row>
    <row r="88" spans="1:16" x14ac:dyDescent="0.2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/>
      <c r="O88" s="10">
        <f t="shared" si="15"/>
        <v>84162</v>
      </c>
      <c r="P88" s="1"/>
    </row>
    <row r="89" spans="1:16" x14ac:dyDescent="0.2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15" hidden="1" customHeight="1" x14ac:dyDescent="0.2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15" hidden="1" customHeight="1" x14ac:dyDescent="0.2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15" hidden="1" customHeight="1" x14ac:dyDescent="0.2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15" hidden="1" customHeight="1" x14ac:dyDescent="0.2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5" thickBot="1" x14ac:dyDescent="0.25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1890.2142857142858</v>
      </c>
      <c r="E102" s="26">
        <f t="shared" si="17"/>
        <v>5068.4285714285716</v>
      </c>
      <c r="F102" s="26">
        <f t="shared" si="17"/>
        <v>10285.142857142857</v>
      </c>
      <c r="G102" s="26">
        <f t="shared" si="17"/>
        <v>11347.714285714286</v>
      </c>
      <c r="H102" s="26">
        <f t="shared" si="17"/>
        <v>8527.461538461539</v>
      </c>
      <c r="I102" s="26">
        <f t="shared" si="17"/>
        <v>18925.071428571428</v>
      </c>
      <c r="J102" s="26">
        <f t="shared" si="17"/>
        <v>19393.357142857141</v>
      </c>
      <c r="K102" s="26">
        <f t="shared" si="17"/>
        <v>7534.2142857142853</v>
      </c>
      <c r="L102" s="26">
        <f t="shared" si="17"/>
        <v>5855.9285714285716</v>
      </c>
      <c r="M102" s="26">
        <f t="shared" si="17"/>
        <v>6449.3571428571431</v>
      </c>
      <c r="N102" s="26">
        <f t="shared" si="17"/>
        <v>6041.7692307692305</v>
      </c>
      <c r="O102" s="69">
        <f>AVERAGE(O87:O101)</f>
        <v>95610</v>
      </c>
      <c r="P102" s="1"/>
    </row>
    <row r="103" spans="1:16" ht="14.25" thickTop="1" thickBot="1" x14ac:dyDescent="0.25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5" thickTop="1" x14ac:dyDescent="0.2">
      <c r="A104" s="146" t="s">
        <v>29</v>
      </c>
      <c r="B104" s="125">
        <v>2024</v>
      </c>
      <c r="C104" s="130">
        <v>0</v>
      </c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8"/>
      <c r="O104" s="139">
        <f t="shared" ref="O104:O109" si="18">SUM(C104:N104)</f>
        <v>0</v>
      </c>
      <c r="P104" s="1"/>
    </row>
    <row r="105" spans="1:16" x14ac:dyDescent="0.2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/>
      <c r="O105" s="10">
        <f t="shared" si="18"/>
        <v>95166</v>
      </c>
      <c r="P105" s="1"/>
    </row>
    <row r="106" spans="1:16" x14ac:dyDescent="0.2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15" hidden="1" customHeight="1" x14ac:dyDescent="0.2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15" hidden="1" customHeight="1" x14ac:dyDescent="0.2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15" hidden="1" customHeight="1" x14ac:dyDescent="0.2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15" hidden="1" customHeight="1" x14ac:dyDescent="0.2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5" thickBot="1" x14ac:dyDescent="0.25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0</v>
      </c>
      <c r="E119" s="27">
        <f t="shared" si="20"/>
        <v>387.92857142857144</v>
      </c>
      <c r="F119" s="27">
        <f t="shared" si="20"/>
        <v>4389</v>
      </c>
      <c r="G119" s="27">
        <f t="shared" si="20"/>
        <v>10438.285714285714</v>
      </c>
      <c r="H119" s="27">
        <f t="shared" si="20"/>
        <v>11649.785714285714</v>
      </c>
      <c r="I119" s="27">
        <f t="shared" si="20"/>
        <v>30715.142857142859</v>
      </c>
      <c r="J119" s="27">
        <f t="shared" si="20"/>
        <v>30082.642857142859</v>
      </c>
      <c r="K119" s="27">
        <f t="shared" si="20"/>
        <v>9150</v>
      </c>
      <c r="L119" s="27">
        <f t="shared" si="20"/>
        <v>4317.4285714285716</v>
      </c>
      <c r="M119" s="27">
        <f t="shared" si="20"/>
        <v>29.785714285714285</v>
      </c>
      <c r="N119" s="27">
        <f t="shared" si="20"/>
        <v>0</v>
      </c>
      <c r="O119" s="69">
        <f>AVERAGE(O104:O118)</f>
        <v>94416</v>
      </c>
      <c r="P119" s="1"/>
    </row>
    <row r="120" spans="1:16" ht="14.25" thickTop="1" thickBot="1" x14ac:dyDescent="0.25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5" thickTop="1" x14ac:dyDescent="0.2">
      <c r="A121" s="146" t="s">
        <v>30</v>
      </c>
      <c r="B121" s="125">
        <v>2024</v>
      </c>
      <c r="C121" s="130">
        <v>309</v>
      </c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8"/>
      <c r="O121" s="139">
        <f t="shared" ref="O121:O126" si="21">SUM(C121:N121)</f>
        <v>309</v>
      </c>
      <c r="P121" s="1"/>
    </row>
    <row r="122" spans="1:16" x14ac:dyDescent="0.2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/>
      <c r="O122" s="10">
        <f t="shared" si="21"/>
        <v>23050</v>
      </c>
      <c r="P122" s="1"/>
    </row>
    <row r="123" spans="1:16" x14ac:dyDescent="0.2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15" hidden="1" customHeight="1" x14ac:dyDescent="0.2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15" hidden="1" customHeight="1" x14ac:dyDescent="0.2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15" hidden="1" customHeight="1" x14ac:dyDescent="0.2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15" hidden="1" customHeight="1" x14ac:dyDescent="0.2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5" thickBot="1" x14ac:dyDescent="0.25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60.214285714285715</v>
      </c>
      <c r="E136" s="26">
        <f t="shared" si="23"/>
        <v>216.57142857142858</v>
      </c>
      <c r="F136" s="26">
        <f t="shared" si="23"/>
        <v>1242.1428571428571</v>
      </c>
      <c r="G136" s="26">
        <f t="shared" si="23"/>
        <v>2404.5714285714284</v>
      </c>
      <c r="H136" s="26">
        <f t="shared" si="23"/>
        <v>2793</v>
      </c>
      <c r="I136" s="26">
        <f t="shared" si="23"/>
        <v>7001.5714285714284</v>
      </c>
      <c r="J136" s="26">
        <f t="shared" si="23"/>
        <v>6885.7142857142853</v>
      </c>
      <c r="K136" s="26">
        <f t="shared" si="23"/>
        <v>2673.5714285714284</v>
      </c>
      <c r="L136" s="26">
        <f t="shared" si="23"/>
        <v>1130.2142857142858</v>
      </c>
      <c r="M136" s="26">
        <f t="shared" si="23"/>
        <v>328.57142857142856</v>
      </c>
      <c r="N136" s="26">
        <f t="shared" si="23"/>
        <v>573.76923076923072</v>
      </c>
      <c r="O136" s="69">
        <f>AVERAGE(O121:O135)</f>
        <v>23648.733333333334</v>
      </c>
      <c r="P136" s="1"/>
    </row>
    <row r="137" spans="1:16" ht="13.5" thickTop="1" x14ac:dyDescent="0.2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0</v>
      </c>
    </row>
    <row r="141" spans="1:16" x14ac:dyDescent="0.2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0</v>
      </c>
    </row>
    <row r="142" spans="1:16" x14ac:dyDescent="0.2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15315</v>
      </c>
      <c r="P142" s="43">
        <f>O36</f>
        <v>20</v>
      </c>
    </row>
    <row r="143" spans="1:16" x14ac:dyDescent="0.2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0</v>
      </c>
    </row>
    <row r="144" spans="1:16" x14ac:dyDescent="0.2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0</v>
      </c>
    </row>
    <row r="145" spans="1:16" x14ac:dyDescent="0.2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84162</v>
      </c>
      <c r="P145" s="43">
        <f>O87</f>
        <v>660</v>
      </c>
    </row>
    <row r="146" spans="1:16" x14ac:dyDescent="0.2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0</v>
      </c>
    </row>
    <row r="147" spans="1:16" x14ac:dyDescent="0.2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23050</v>
      </c>
      <c r="P147" s="43">
        <f>O121</f>
        <v>309</v>
      </c>
    </row>
    <row r="148" spans="1:16" x14ac:dyDescent="0.2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383004</v>
      </c>
      <c r="P148" s="105">
        <f t="shared" si="25"/>
        <v>989</v>
      </c>
    </row>
    <row r="149" spans="1: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opLeftCell="A87" workbookViewId="0">
      <selection activeCell="C2" sqref="C2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6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5" thickTop="1" x14ac:dyDescent="0.2">
      <c r="A2" s="149" t="s">
        <v>32</v>
      </c>
      <c r="B2" s="125">
        <v>2024</v>
      </c>
      <c r="C2" s="144">
        <v>0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32"/>
      <c r="O2" s="129">
        <f t="shared" ref="O2:O7" si="0">SUM(C2:N2)</f>
        <v>0</v>
      </c>
      <c r="P2" s="1"/>
    </row>
    <row r="3" spans="1:16" x14ac:dyDescent="0.2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/>
      <c r="O3" s="10">
        <f t="shared" si="0"/>
        <v>42347</v>
      </c>
      <c r="P3" s="1"/>
    </row>
    <row r="4" spans="1:16" x14ac:dyDescent="0.2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15" hidden="1" customHeight="1" x14ac:dyDescent="0.2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15" hidden="1" customHeight="1" x14ac:dyDescent="0.2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15" hidden="1" customHeight="1" x14ac:dyDescent="0.2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5" thickBot="1" x14ac:dyDescent="0.25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226</v>
      </c>
      <c r="F17" s="26">
        <f t="shared" si="2"/>
        <v>1795.3571428571429</v>
      </c>
      <c r="G17" s="26">
        <f t="shared" si="2"/>
        <v>4210.1428571428569</v>
      </c>
      <c r="H17" s="26">
        <f t="shared" si="2"/>
        <v>3760.7142857142858</v>
      </c>
      <c r="I17" s="26">
        <f t="shared" si="2"/>
        <v>8221.2142857142862</v>
      </c>
      <c r="J17" s="26">
        <f t="shared" si="2"/>
        <v>7251.8571428571431</v>
      </c>
      <c r="K17" s="26">
        <f t="shared" si="2"/>
        <v>3540.2142857142858</v>
      </c>
      <c r="L17" s="26">
        <f t="shared" si="2"/>
        <v>1544.2857142857142</v>
      </c>
      <c r="M17" s="26">
        <f t="shared" si="2"/>
        <v>39.857142857142854</v>
      </c>
      <c r="N17" s="26">
        <f t="shared" si="2"/>
        <v>0</v>
      </c>
      <c r="O17" s="69">
        <f>AVERAGE(O2:O16)</f>
        <v>28701.733333333334</v>
      </c>
      <c r="P17" s="1"/>
    </row>
    <row r="18" spans="1:19" ht="14.25" thickTop="1" thickBot="1" x14ac:dyDescent="0.25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5" thickTop="1" x14ac:dyDescent="0.2">
      <c r="A19" s="146" t="s">
        <v>33</v>
      </c>
      <c r="B19" s="125">
        <v>2024</v>
      </c>
      <c r="C19" s="130">
        <v>0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0</v>
      </c>
      <c r="P19" s="1"/>
    </row>
    <row r="20" spans="1:19" x14ac:dyDescent="0.2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/>
      <c r="O20" s="10">
        <f t="shared" si="3"/>
        <v>9154</v>
      </c>
      <c r="P20" s="1"/>
    </row>
    <row r="21" spans="1:19" x14ac:dyDescent="0.2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5" hidden="1" customHeight="1" x14ac:dyDescent="0.2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5" hidden="1" customHeight="1" x14ac:dyDescent="0.2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5" thickBot="1" x14ac:dyDescent="0.25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22.571428571428573</v>
      </c>
      <c r="F34" s="26">
        <f t="shared" si="5"/>
        <v>418.21428571428572</v>
      </c>
      <c r="G34" s="26">
        <f t="shared" si="5"/>
        <v>934.64285714285711</v>
      </c>
      <c r="H34" s="26">
        <f t="shared" si="5"/>
        <v>1123.9285714285713</v>
      </c>
      <c r="I34" s="26">
        <f t="shared" si="5"/>
        <v>3017.8571428571427</v>
      </c>
      <c r="J34" s="26">
        <f t="shared" si="5"/>
        <v>2744.6428571428573</v>
      </c>
      <c r="K34" s="26">
        <f t="shared" si="5"/>
        <v>726.42857142857144</v>
      </c>
      <c r="L34" s="26">
        <f t="shared" si="5"/>
        <v>431.28571428571428</v>
      </c>
      <c r="M34" s="26">
        <f t="shared" si="5"/>
        <v>24.642857142857142</v>
      </c>
      <c r="N34" s="26">
        <f t="shared" si="5"/>
        <v>0</v>
      </c>
      <c r="O34" s="69">
        <f>AVERAGE(O19:O33)</f>
        <v>8814.6</v>
      </c>
      <c r="P34" s="1"/>
    </row>
    <row r="35" spans="1:16" ht="14.25" thickTop="1" thickBot="1" x14ac:dyDescent="0.25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5" thickTop="1" x14ac:dyDescent="0.2">
      <c r="A36" s="146" t="s">
        <v>34</v>
      </c>
      <c r="B36" s="125">
        <v>2024</v>
      </c>
      <c r="C36" s="130">
        <v>0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0</v>
      </c>
      <c r="P36" s="1"/>
    </row>
    <row r="37" spans="1:16" x14ac:dyDescent="0.2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/>
      <c r="O37" s="10">
        <f t="shared" si="6"/>
        <v>25747</v>
      </c>
      <c r="P37" s="1"/>
    </row>
    <row r="38" spans="1:16" x14ac:dyDescent="0.2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15" hidden="1" customHeight="1" x14ac:dyDescent="0.2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15" hidden="1" customHeight="1" x14ac:dyDescent="0.2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15" hidden="1" customHeight="1" x14ac:dyDescent="0.2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5" thickBot="1" x14ac:dyDescent="0.25">
      <c r="A51" s="24" t="s">
        <v>16</v>
      </c>
      <c r="B51" s="25"/>
      <c r="C51" s="26">
        <f>AVERAGE(C36:C50)</f>
        <v>47.8</v>
      </c>
      <c r="D51" s="26">
        <f t="shared" ref="D51:N51" si="8">AVERAGE(D36:D50)</f>
        <v>82.785714285714292</v>
      </c>
      <c r="E51" s="26">
        <f t="shared" si="8"/>
        <v>728.07142857142856</v>
      </c>
      <c r="F51" s="26">
        <f t="shared" si="8"/>
        <v>2034.5714285714287</v>
      </c>
      <c r="G51" s="26">
        <f t="shared" si="8"/>
        <v>3641.9285714285716</v>
      </c>
      <c r="H51" s="26">
        <f t="shared" si="8"/>
        <v>3765</v>
      </c>
      <c r="I51" s="26">
        <f t="shared" si="8"/>
        <v>14700.428571428571</v>
      </c>
      <c r="J51" s="26">
        <f t="shared" si="8"/>
        <v>8073.0714285714284</v>
      </c>
      <c r="K51" s="26">
        <f t="shared" si="8"/>
        <v>3927.8571428571427</v>
      </c>
      <c r="L51" s="26">
        <f t="shared" si="8"/>
        <v>1971.7857142857142</v>
      </c>
      <c r="M51" s="26">
        <f t="shared" si="8"/>
        <v>186.85714285714286</v>
      </c>
      <c r="N51" s="26">
        <f t="shared" si="8"/>
        <v>202.07692307692307</v>
      </c>
      <c r="O51" s="69">
        <f>AVERAGE(O36:O50)</f>
        <v>36727.800000000003</v>
      </c>
      <c r="P51" s="1"/>
    </row>
    <row r="52" spans="1:18" ht="14.25" thickTop="1" thickBot="1" x14ac:dyDescent="0.25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5" thickTop="1" x14ac:dyDescent="0.2">
      <c r="A53" s="152" t="s">
        <v>35</v>
      </c>
      <c r="B53" s="125">
        <v>2024</v>
      </c>
      <c r="C53" s="130">
        <v>306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306</v>
      </c>
      <c r="P53" s="1"/>
    </row>
    <row r="54" spans="1:18" x14ac:dyDescent="0.2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/>
      <c r="O54" s="10">
        <f t="shared" si="9"/>
        <v>28301</v>
      </c>
      <c r="P54" s="1"/>
      <c r="R54" s="119"/>
    </row>
    <row r="55" spans="1:18" x14ac:dyDescent="0.2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149999999999999" hidden="1" customHeight="1" x14ac:dyDescent="0.2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" hidden="1" customHeight="1" x14ac:dyDescent="0.2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5" hidden="1" customHeight="1" x14ac:dyDescent="0.2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5" thickBot="1" x14ac:dyDescent="0.25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34.928571428571431</v>
      </c>
      <c r="E68" s="26">
        <f t="shared" si="11"/>
        <v>175.71428571428572</v>
      </c>
      <c r="F68" s="26">
        <f t="shared" si="11"/>
        <v>1088</v>
      </c>
      <c r="G68" s="26">
        <f t="shared" si="11"/>
        <v>2332.1428571428573</v>
      </c>
      <c r="H68" s="26">
        <f t="shared" si="11"/>
        <v>2922.2857142857142</v>
      </c>
      <c r="I68" s="26">
        <f t="shared" si="11"/>
        <v>6177.7857142857147</v>
      </c>
      <c r="J68" s="26">
        <f t="shared" si="11"/>
        <v>5681.2857142857147</v>
      </c>
      <c r="K68" s="26">
        <f t="shared" si="11"/>
        <v>2095.2142857142858</v>
      </c>
      <c r="L68" s="26">
        <f t="shared" si="11"/>
        <v>1070.7142857142858</v>
      </c>
      <c r="M68" s="26">
        <f t="shared" si="11"/>
        <v>124.07142857142857</v>
      </c>
      <c r="N68" s="26">
        <f t="shared" si="11"/>
        <v>1343.6923076923076</v>
      </c>
      <c r="O68" s="69">
        <f>AVERAGE(O53:O67)</f>
        <v>21473.133333333335</v>
      </c>
      <c r="P68" s="1"/>
    </row>
    <row r="69" spans="1:16" ht="13.5" thickTop="1" x14ac:dyDescent="0.2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5" hidden="1" thickTop="1" x14ac:dyDescent="0.2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5" hidden="1" thickBot="1" x14ac:dyDescent="0.25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0</v>
      </c>
    </row>
    <row r="85" spans="1:16" x14ac:dyDescent="0.2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0</v>
      </c>
    </row>
    <row r="86" spans="1:16" x14ac:dyDescent="0.2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0</v>
      </c>
    </row>
    <row r="87" spans="1:16" x14ac:dyDescent="0.2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28301</v>
      </c>
      <c r="P87" s="43">
        <f>O53</f>
        <v>306</v>
      </c>
    </row>
    <row r="88" spans="1:16" hidden="1" x14ac:dyDescent="0.2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105549</v>
      </c>
      <c r="P89" s="105">
        <f t="shared" si="15"/>
        <v>306</v>
      </c>
    </row>
    <row r="90" spans="1: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workbookViewId="0">
      <selection activeCell="A63" sqref="A63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16" width="8.7109375" style="49" customWidth="1"/>
    <col min="17" max="18" width="0" style="49" hidden="1" customWidth="1"/>
    <col min="19" max="19" width="28.5703125" style="49" hidden="1" customWidth="1"/>
    <col min="20" max="20" width="12.42578125" style="49" hidden="1" customWidth="1"/>
    <col min="21" max="26" width="0" style="49" hidden="1" customWidth="1"/>
    <col min="27" max="27" width="4.42578125" style="49" hidden="1" customWidth="1"/>
    <col min="28" max="28" width="8.7109375" style="49"/>
    <col min="29" max="31" width="0" style="49" hidden="1" customWidth="1"/>
    <col min="32" max="32" width="8.7109375" style="49"/>
    <col min="33" max="34" width="0" style="49" hidden="1" customWidth="1"/>
    <col min="35" max="35" width="14.5703125" style="49" hidden="1" customWidth="1"/>
    <col min="36" max="38" width="8.7109375" style="49"/>
    <col min="39" max="39" width="14.5703125" style="49" bestFit="1" customWidth="1"/>
    <col min="40" max="42" width="8.7109375" style="49"/>
    <col min="43" max="43" width="14.5703125" style="49" bestFit="1" customWidth="1"/>
    <col min="44" max="16384" width="8.7109375" style="49"/>
  </cols>
  <sheetData>
    <row r="1" spans="1:43" x14ac:dyDescent="0.2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33085</v>
      </c>
      <c r="P2" s="43">
        <f>'KRÁLOVEHRADECKÝ KRAJ'!P2</f>
        <v>0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599</v>
      </c>
      <c r="AM2" s="104">
        <f>100*AK2/N2</f>
        <v>1.8438712060579943</v>
      </c>
      <c r="AO2" s="43">
        <f>P2-O2</f>
        <v>-33085</v>
      </c>
      <c r="AQ2" s="104">
        <f>100*AO2/O2</f>
        <v>-100</v>
      </c>
    </row>
    <row r="3" spans="1:43" x14ac:dyDescent="0.2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62752</v>
      </c>
      <c r="P3" s="43">
        <f>'KRÁLOVEHRADECKÝ KRAJ'!P18</f>
        <v>0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2659</v>
      </c>
      <c r="AM3" s="104">
        <f t="shared" ref="AM3:AM7" si="11">100*AK3/N3</f>
        <v>4.4248082139350675</v>
      </c>
      <c r="AO3" s="43">
        <f t="shared" ref="AO3:AO7" si="12">P3-O3</f>
        <v>-62752</v>
      </c>
      <c r="AQ3" s="104">
        <f t="shared" ref="AQ3:AQ7" si="13">100*AO3/O3</f>
        <v>-100</v>
      </c>
    </row>
    <row r="4" spans="1:43" x14ac:dyDescent="0.2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40148</v>
      </c>
      <c r="P4" s="43">
        <f>'KRÁLOVEHRADECKÝ KRAJ'!P34</f>
        <v>0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5786</v>
      </c>
      <c r="AM4" s="104">
        <f t="shared" si="11"/>
        <v>16.838367964612072</v>
      </c>
      <c r="AO4" s="43">
        <f t="shared" si="12"/>
        <v>-40148</v>
      </c>
      <c r="AQ4" s="104">
        <f t="shared" si="13"/>
        <v>-100</v>
      </c>
    </row>
    <row r="5" spans="1:43" x14ac:dyDescent="0.2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33819</v>
      </c>
      <c r="P5" s="43">
        <f>'KRÁLOVEHRADECKÝ KRAJ'!P50</f>
        <v>0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-3972</v>
      </c>
      <c r="AM5" s="104">
        <f t="shared" si="11"/>
        <v>-10.51043899341113</v>
      </c>
      <c r="AO5" s="43">
        <f t="shared" si="12"/>
        <v>-33819</v>
      </c>
      <c r="AQ5" s="104">
        <f t="shared" si="13"/>
        <v>-100</v>
      </c>
    </row>
    <row r="6" spans="1:43" x14ac:dyDescent="0.2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41913</v>
      </c>
      <c r="P6" s="43">
        <f>'KRÁLOVEHRADECKÝ KRAJ'!P66</f>
        <v>0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1967</v>
      </c>
      <c r="AM6" s="104">
        <f t="shared" si="11"/>
        <v>4.9241475992589994</v>
      </c>
      <c r="AO6" s="43">
        <f t="shared" si="12"/>
        <v>-41913</v>
      </c>
      <c r="AQ6" s="104">
        <f t="shared" si="13"/>
        <v>-100</v>
      </c>
    </row>
    <row r="7" spans="1:43" x14ac:dyDescent="0.2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211717</v>
      </c>
      <c r="P7" s="46">
        <f>SUM(P2:P6)</f>
        <v>0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7039</v>
      </c>
      <c r="AM7" s="120">
        <f t="shared" si="11"/>
        <v>3.4390603777640978</v>
      </c>
      <c r="AO7" s="105">
        <f t="shared" si="12"/>
        <v>-211717</v>
      </c>
      <c r="AQ7" s="120">
        <f t="shared" si="13"/>
        <v>-100</v>
      </c>
    </row>
    <row r="8" spans="1:43" x14ac:dyDescent="0.2">
      <c r="Q8" s="1"/>
      <c r="U8" s="43"/>
      <c r="V8" s="1"/>
      <c r="W8" s="1"/>
      <c r="AC8" s="1"/>
      <c r="AD8" s="1"/>
      <c r="AE8" s="104"/>
      <c r="AI8" s="104"/>
    </row>
    <row r="9" spans="1:43" x14ac:dyDescent="0.2">
      <c r="Q9" s="1"/>
      <c r="U9" s="43"/>
      <c r="V9" s="1"/>
      <c r="W9" s="1"/>
      <c r="AC9" s="1"/>
      <c r="AD9" s="1"/>
      <c r="AE9" s="104"/>
      <c r="AI9" s="104"/>
    </row>
    <row r="10" spans="1:43" x14ac:dyDescent="0.2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0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-55037</v>
      </c>
      <c r="AQ11" s="104">
        <f>100*AO11/O11</f>
        <v>-100</v>
      </c>
    </row>
    <row r="12" spans="1:43" x14ac:dyDescent="0.2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0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-66226</v>
      </c>
      <c r="AQ12" s="104">
        <f t="shared" ref="AQ12:AQ19" si="28">100*AO12/O12</f>
        <v>-100</v>
      </c>
    </row>
    <row r="13" spans="1:43" x14ac:dyDescent="0.2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15315</v>
      </c>
      <c r="P13" s="43">
        <f>'LIBERECKÝ KRAJ'!O36</f>
        <v>20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-2610</v>
      </c>
      <c r="AM13" s="104">
        <f t="shared" si="26"/>
        <v>-14.560669456066945</v>
      </c>
      <c r="AO13" s="43">
        <f t="shared" si="27"/>
        <v>-15295</v>
      </c>
      <c r="AQ13" s="104">
        <f t="shared" si="28"/>
        <v>-99.869409076069218</v>
      </c>
    </row>
    <row r="14" spans="1:43" x14ac:dyDescent="0.2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0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-15092</v>
      </c>
      <c r="AQ14" s="104">
        <f t="shared" si="28"/>
        <v>-100</v>
      </c>
    </row>
    <row r="15" spans="1:43" x14ac:dyDescent="0.2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0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-28956</v>
      </c>
      <c r="AQ15" s="104">
        <f t="shared" si="28"/>
        <v>-100</v>
      </c>
    </row>
    <row r="16" spans="1:43" x14ac:dyDescent="0.2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84162</v>
      </c>
      <c r="P16" s="43">
        <f>'LIBERECKÝ KRAJ'!O87</f>
        <v>660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-7836</v>
      </c>
      <c r="AM16" s="104">
        <f t="shared" si="26"/>
        <v>-8.5175764690536759</v>
      </c>
      <c r="AO16" s="43">
        <f t="shared" si="27"/>
        <v>-83502</v>
      </c>
      <c r="AQ16" s="104">
        <f t="shared" si="28"/>
        <v>-99.215798103657235</v>
      </c>
    </row>
    <row r="17" spans="1:43" x14ac:dyDescent="0.2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0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-95166</v>
      </c>
      <c r="AQ17" s="104">
        <f t="shared" si="28"/>
        <v>-100</v>
      </c>
    </row>
    <row r="18" spans="1:43" x14ac:dyDescent="0.2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23050</v>
      </c>
      <c r="P18" s="43">
        <f>'LIBERECKÝ KRAJ'!O121</f>
        <v>309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626</v>
      </c>
      <c r="AM18" s="104">
        <f t="shared" si="26"/>
        <v>2.7916518016410987</v>
      </c>
      <c r="AO18" s="43">
        <f t="shared" si="27"/>
        <v>-22741</v>
      </c>
      <c r="AQ18" s="104">
        <f t="shared" si="28"/>
        <v>-98.659436008676792</v>
      </c>
    </row>
    <row r="19" spans="1:43" x14ac:dyDescent="0.2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383004</v>
      </c>
      <c r="P19" s="47">
        <f>SUM(P11:P18)</f>
        <v>989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11963</v>
      </c>
      <c r="AM19" s="120">
        <f t="shared" si="26"/>
        <v>3.2241719917744938</v>
      </c>
      <c r="AO19" s="105">
        <f t="shared" si="27"/>
        <v>-382015</v>
      </c>
      <c r="AQ19" s="120">
        <f t="shared" si="28"/>
        <v>-99.741778153752961</v>
      </c>
    </row>
    <row r="20" spans="1:43" x14ac:dyDescent="0.2">
      <c r="Q20" s="1"/>
      <c r="U20" s="43"/>
      <c r="V20" s="1"/>
      <c r="W20" s="1"/>
      <c r="AC20" s="1"/>
      <c r="AD20" s="1"/>
      <c r="AE20" s="104"/>
      <c r="AI20" s="104"/>
    </row>
    <row r="21" spans="1:43" x14ac:dyDescent="0.2">
      <c r="Q21" s="1"/>
      <c r="U21" s="43"/>
      <c r="V21" s="1"/>
      <c r="W21" s="1"/>
      <c r="AC21" s="1"/>
      <c r="AD21" s="1"/>
      <c r="AE21" s="104"/>
      <c r="AI21" s="104"/>
    </row>
    <row r="22" spans="1:43" x14ac:dyDescent="0.2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0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-42347</v>
      </c>
      <c r="AQ23" s="104">
        <f>100*AO23/O23</f>
        <v>-100</v>
      </c>
    </row>
    <row r="24" spans="1:43" x14ac:dyDescent="0.2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0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-9154</v>
      </c>
      <c r="AQ24" s="104">
        <f t="shared" ref="AQ24:AQ28" si="42">100*AO24/O24</f>
        <v>-100</v>
      </c>
    </row>
    <row r="25" spans="1:43" x14ac:dyDescent="0.2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0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-25747</v>
      </c>
      <c r="AQ25" s="104">
        <f t="shared" si="42"/>
        <v>-100</v>
      </c>
    </row>
    <row r="26" spans="1:43" x14ac:dyDescent="0.2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28301</v>
      </c>
      <c r="P26" s="43">
        <f>'PARDUBICKÝ KRAJ'!O53</f>
        <v>306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-2559</v>
      </c>
      <c r="AM26" s="104">
        <f t="shared" si="40"/>
        <v>-8.292287751134154</v>
      </c>
      <c r="AO26" s="43">
        <f t="shared" si="41"/>
        <v>-27995</v>
      </c>
      <c r="AQ26" s="104">
        <f t="shared" si="42"/>
        <v>-98.918766121338464</v>
      </c>
    </row>
    <row r="27" spans="1:43" hidden="1" x14ac:dyDescent="0.2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105549</v>
      </c>
      <c r="P28" s="79">
        <f>SUM(P23:P26)</f>
        <v>306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17267</v>
      </c>
      <c r="AM28" s="120">
        <f t="shared" si="40"/>
        <v>19.558913481796967</v>
      </c>
      <c r="AO28" s="105">
        <f t="shared" si="41"/>
        <v>-105243</v>
      </c>
      <c r="AQ28" s="120">
        <f t="shared" si="42"/>
        <v>-99.710087258050763</v>
      </c>
    </row>
    <row r="29" spans="1:43" x14ac:dyDescent="0.2">
      <c r="U29" s="43"/>
      <c r="V29" s="1"/>
      <c r="W29" s="1"/>
      <c r="AI29" s="104"/>
    </row>
    <row r="30" spans="1:43" x14ac:dyDescent="0.2">
      <c r="U30" s="43"/>
      <c r="V30" s="1"/>
      <c r="W30" s="1"/>
      <c r="AI30" s="104"/>
    </row>
    <row r="31" spans="1:43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700270</v>
      </c>
      <c r="P32" s="119">
        <f>P7+P19+P28</f>
        <v>1295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36269</v>
      </c>
      <c r="AL32" s="138"/>
      <c r="AM32" s="120">
        <f>100*AK32/N32</f>
        <v>5.4621905689901071</v>
      </c>
      <c r="AN32" s="138"/>
      <c r="AO32" s="105">
        <f>P32-O32</f>
        <v>-698975</v>
      </c>
      <c r="AP32" s="138"/>
      <c r="AQ32" s="120">
        <f>100*AO32/O32</f>
        <v>-99.815071329630001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2024-02-01T09:57:04Z</dcterms:modified>
</cp:coreProperties>
</file>