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NPUSYSERVER01\Users$\bidlasova\Documents\Návštěvnost\2021\"/>
    </mc:Choice>
  </mc:AlternateContent>
  <bookViews>
    <workbookView xWindow="0" yWindow="0" windowWidth="20736" windowHeight="8760" tabRatio="925" activeTab="2"/>
  </bookViews>
  <sheets>
    <sheet name="KRÁLOVEHRADECKÝ KRAJ" sheetId="1" r:id="rId1"/>
    <sheet name="LIBERECKÝ KRAJ" sheetId="2" r:id="rId2"/>
    <sheet name="PARDUBICKÝ KRAJ" sheetId="3" r:id="rId3"/>
    <sheet name="CELKOVÁ NÁVŠTĚVNOST ÚPS SYCHROV" sheetId="4" r:id="rId4"/>
    <sheet name="List1" sheetId="5" r:id="rId5"/>
  </sheets>
  <calcPr calcId="162913"/>
</workbook>
</file>

<file path=xl/calcChain.xml><?xml version="1.0" encoding="utf-8"?>
<calcChain xmlns="http://schemas.openxmlformats.org/spreadsheetml/2006/main">
  <c r="P17" i="1" l="1"/>
  <c r="AA27" i="4"/>
  <c r="AC27" i="4" s="1"/>
  <c r="L56" i="3"/>
  <c r="O44" i="3"/>
  <c r="M26" i="4" s="1"/>
  <c r="D56" i="3"/>
  <c r="E56" i="3"/>
  <c r="F56" i="3"/>
  <c r="G56" i="3"/>
  <c r="H56" i="3"/>
  <c r="I56" i="3"/>
  <c r="J56" i="3"/>
  <c r="K56" i="3"/>
  <c r="M56" i="3"/>
  <c r="N56" i="3"/>
  <c r="C56" i="3"/>
  <c r="D42" i="3"/>
  <c r="E42" i="3"/>
  <c r="F42" i="3"/>
  <c r="G42" i="3"/>
  <c r="H42" i="3"/>
  <c r="I42" i="3"/>
  <c r="J42" i="3"/>
  <c r="K42" i="3"/>
  <c r="L42" i="3"/>
  <c r="M42" i="3"/>
  <c r="N42" i="3"/>
  <c r="C42" i="3"/>
  <c r="O30" i="3"/>
  <c r="M74" i="3" s="1"/>
  <c r="D28" i="3"/>
  <c r="E28" i="3"/>
  <c r="F28" i="3"/>
  <c r="G28" i="3"/>
  <c r="H28" i="3"/>
  <c r="I28" i="3"/>
  <c r="J28" i="3"/>
  <c r="K28" i="3"/>
  <c r="L28" i="3"/>
  <c r="M28" i="3"/>
  <c r="N28" i="3"/>
  <c r="C28" i="3"/>
  <c r="O16" i="3"/>
  <c r="M24" i="4" s="1"/>
  <c r="D14" i="3"/>
  <c r="E14" i="3"/>
  <c r="F14" i="3"/>
  <c r="G14" i="3"/>
  <c r="H14" i="3"/>
  <c r="I14" i="3"/>
  <c r="J14" i="3"/>
  <c r="K14" i="3"/>
  <c r="L14" i="3"/>
  <c r="M14" i="3"/>
  <c r="N14" i="3"/>
  <c r="C14" i="3"/>
  <c r="O2" i="3"/>
  <c r="M72" i="3" s="1"/>
  <c r="D112" i="2"/>
  <c r="E112" i="2"/>
  <c r="F112" i="2"/>
  <c r="G112" i="2"/>
  <c r="H112" i="2"/>
  <c r="I112" i="2"/>
  <c r="J112" i="2"/>
  <c r="K112" i="2"/>
  <c r="L112" i="2"/>
  <c r="M112" i="2"/>
  <c r="N112" i="2"/>
  <c r="C112" i="2"/>
  <c r="O100" i="2"/>
  <c r="M18" i="4" s="1"/>
  <c r="D98" i="2"/>
  <c r="E98" i="2"/>
  <c r="F98" i="2"/>
  <c r="G98" i="2"/>
  <c r="H98" i="2"/>
  <c r="I98" i="2"/>
  <c r="J98" i="2"/>
  <c r="K98" i="2"/>
  <c r="L98" i="2"/>
  <c r="M98" i="2"/>
  <c r="N98" i="2"/>
  <c r="C98" i="2"/>
  <c r="O86" i="2"/>
  <c r="M122" i="2" s="1"/>
  <c r="O72" i="2"/>
  <c r="M121" i="2" s="1"/>
  <c r="D84" i="2"/>
  <c r="E84" i="2"/>
  <c r="F84" i="2"/>
  <c r="G84" i="2"/>
  <c r="H84" i="2"/>
  <c r="I84" i="2"/>
  <c r="J84" i="2"/>
  <c r="K84" i="2"/>
  <c r="L84" i="2"/>
  <c r="M84" i="2"/>
  <c r="N84" i="2"/>
  <c r="C84" i="2"/>
  <c r="D70" i="2"/>
  <c r="E70" i="2"/>
  <c r="F70" i="2"/>
  <c r="G70" i="2"/>
  <c r="H70" i="2"/>
  <c r="I70" i="2"/>
  <c r="J70" i="2"/>
  <c r="K70" i="2"/>
  <c r="L70" i="2"/>
  <c r="M70" i="2"/>
  <c r="N70" i="2"/>
  <c r="C70" i="2"/>
  <c r="O58" i="2"/>
  <c r="M15" i="4" s="1"/>
  <c r="D56" i="2"/>
  <c r="E56" i="2"/>
  <c r="F56" i="2"/>
  <c r="G56" i="2"/>
  <c r="H56" i="2"/>
  <c r="I56" i="2"/>
  <c r="J56" i="2"/>
  <c r="K56" i="2"/>
  <c r="L56" i="2"/>
  <c r="M56" i="2"/>
  <c r="N56" i="2"/>
  <c r="C56" i="2"/>
  <c r="O44" i="2"/>
  <c r="M119" i="2" s="1"/>
  <c r="D42" i="2"/>
  <c r="E42" i="2"/>
  <c r="F42" i="2"/>
  <c r="G42" i="2"/>
  <c r="H42" i="2"/>
  <c r="I42" i="2"/>
  <c r="J42" i="2"/>
  <c r="K42" i="2"/>
  <c r="L42" i="2"/>
  <c r="M42" i="2"/>
  <c r="N42" i="2"/>
  <c r="C42" i="2"/>
  <c r="O30" i="2"/>
  <c r="M118" i="2" s="1"/>
  <c r="D28" i="2"/>
  <c r="E28" i="2"/>
  <c r="F28" i="2"/>
  <c r="G28" i="2"/>
  <c r="H28" i="2"/>
  <c r="I28" i="2"/>
  <c r="J28" i="2"/>
  <c r="K28" i="2"/>
  <c r="L28" i="2"/>
  <c r="M28" i="2"/>
  <c r="N28" i="2"/>
  <c r="C28" i="2"/>
  <c r="O16" i="2"/>
  <c r="M117" i="2" s="1"/>
  <c r="D14" i="2"/>
  <c r="E14" i="2"/>
  <c r="F14" i="2"/>
  <c r="G14" i="2"/>
  <c r="H14" i="2"/>
  <c r="I14" i="2"/>
  <c r="J14" i="2"/>
  <c r="K14" i="2"/>
  <c r="L14" i="2"/>
  <c r="M14" i="2"/>
  <c r="N14" i="2"/>
  <c r="C14" i="2"/>
  <c r="O2" i="2"/>
  <c r="M116" i="2" s="1"/>
  <c r="P55" i="1"/>
  <c r="N76" i="1" s="1"/>
  <c r="E66" i="1"/>
  <c r="F66" i="1"/>
  <c r="G66" i="1"/>
  <c r="H66" i="1"/>
  <c r="I66" i="1"/>
  <c r="J66" i="1"/>
  <c r="K66" i="1"/>
  <c r="L66" i="1"/>
  <c r="M66" i="1"/>
  <c r="N66" i="1"/>
  <c r="O66" i="1"/>
  <c r="D66" i="1"/>
  <c r="E53" i="1"/>
  <c r="F53" i="1"/>
  <c r="G53" i="1"/>
  <c r="H53" i="1"/>
  <c r="I53" i="1"/>
  <c r="J53" i="1"/>
  <c r="K53" i="1"/>
  <c r="L53" i="1"/>
  <c r="M53" i="1"/>
  <c r="N53" i="1"/>
  <c r="O53" i="1"/>
  <c r="D53" i="1"/>
  <c r="P42" i="1"/>
  <c r="N75" i="1" s="1"/>
  <c r="E40" i="1"/>
  <c r="F40" i="1"/>
  <c r="G40" i="1"/>
  <c r="H40" i="1"/>
  <c r="I40" i="1"/>
  <c r="J40" i="1"/>
  <c r="K40" i="1"/>
  <c r="L40" i="1"/>
  <c r="M40" i="1"/>
  <c r="N40" i="1"/>
  <c r="O40" i="1"/>
  <c r="D40" i="1"/>
  <c r="P29" i="1"/>
  <c r="M4" i="4" s="1"/>
  <c r="P16" i="1"/>
  <c r="N73" i="1" s="1"/>
  <c r="E27" i="1"/>
  <c r="F27" i="1"/>
  <c r="G27" i="1"/>
  <c r="H27" i="1"/>
  <c r="I27" i="1"/>
  <c r="J27" i="1"/>
  <c r="K27" i="1"/>
  <c r="L27" i="1"/>
  <c r="M27" i="1"/>
  <c r="N27" i="1"/>
  <c r="O27" i="1"/>
  <c r="D27" i="1"/>
  <c r="G13" i="1"/>
  <c r="H13" i="1"/>
  <c r="I13" i="1"/>
  <c r="J13" i="1"/>
  <c r="K13" i="1"/>
  <c r="L13" i="1"/>
  <c r="M13" i="1"/>
  <c r="N13" i="1"/>
  <c r="O13" i="1"/>
  <c r="F13" i="1"/>
  <c r="E13" i="1"/>
  <c r="D13" i="1"/>
  <c r="P2" i="1"/>
  <c r="M2" i="4" s="1"/>
  <c r="M25" i="4" l="1"/>
  <c r="M17" i="4"/>
  <c r="M16" i="4"/>
  <c r="M120" i="2"/>
  <c r="M6" i="4"/>
  <c r="M5" i="4"/>
  <c r="M3" i="4"/>
  <c r="N72" i="1"/>
  <c r="M123" i="2"/>
  <c r="M73" i="3"/>
  <c r="M11" i="4"/>
  <c r="M12" i="4"/>
  <c r="M23" i="4"/>
  <c r="M13" i="4"/>
  <c r="M14" i="4"/>
  <c r="N74" i="1"/>
  <c r="M75" i="3"/>
  <c r="M77" i="3" l="1"/>
  <c r="M124" i="2"/>
  <c r="M7" i="4"/>
  <c r="N77" i="1"/>
  <c r="M28" i="4"/>
  <c r="M19" i="4"/>
  <c r="O3" i="3"/>
  <c r="O17" i="3"/>
  <c r="O31" i="3"/>
  <c r="O45" i="3"/>
  <c r="P56" i="1"/>
  <c r="O101" i="2"/>
  <c r="O87" i="2"/>
  <c r="O59" i="2"/>
  <c r="O45" i="2"/>
  <c r="O31" i="2"/>
  <c r="O17" i="2"/>
  <c r="O3" i="2"/>
  <c r="O102" i="2"/>
  <c r="O73" i="2"/>
  <c r="M32" i="4" l="1"/>
  <c r="L17" i="4"/>
  <c r="AA17" i="4" s="1"/>
  <c r="AC17" i="4" s="1"/>
  <c r="L18" i="4"/>
  <c r="AA18" i="4" s="1"/>
  <c r="AC18" i="4" s="1"/>
  <c r="L11" i="4"/>
  <c r="AA11" i="4" s="1"/>
  <c r="AC11" i="4" s="1"/>
  <c r="L26" i="4"/>
  <c r="AA26" i="4" s="1"/>
  <c r="AC26" i="4" s="1"/>
  <c r="L6" i="4"/>
  <c r="AA6" i="4" s="1"/>
  <c r="AC6" i="4" s="1"/>
  <c r="L25" i="4"/>
  <c r="AA25" i="4" s="1"/>
  <c r="AC25" i="4" s="1"/>
  <c r="L13" i="4"/>
  <c r="AA13" i="4" s="1"/>
  <c r="AC13" i="4" s="1"/>
  <c r="L23" i="4"/>
  <c r="AA23" i="4" s="1"/>
  <c r="AC23" i="4" s="1"/>
  <c r="L16" i="4"/>
  <c r="AA16" i="4" s="1"/>
  <c r="AC16" i="4" s="1"/>
  <c r="L12" i="4"/>
  <c r="AA12" i="4" s="1"/>
  <c r="AC12" i="4" s="1"/>
  <c r="L24" i="4"/>
  <c r="AA24" i="4" s="1"/>
  <c r="AC24" i="4" s="1"/>
  <c r="L14" i="4"/>
  <c r="AA14" i="4" s="1"/>
  <c r="AC14" i="4" s="1"/>
  <c r="L15" i="4"/>
  <c r="AA15" i="4" s="1"/>
  <c r="AC15" i="4" s="1"/>
  <c r="L75" i="3"/>
  <c r="L74" i="3"/>
  <c r="L73" i="3"/>
  <c r="L72" i="3"/>
  <c r="L123" i="2"/>
  <c r="L122" i="2"/>
  <c r="L121" i="2"/>
  <c r="L120" i="2"/>
  <c r="L119" i="2"/>
  <c r="L118" i="2"/>
  <c r="L117" i="2"/>
  <c r="L116" i="2"/>
  <c r="L19" i="4" l="1"/>
  <c r="AA19" i="4" s="1"/>
  <c r="AC19" i="4" s="1"/>
  <c r="L28" i="4"/>
  <c r="AA28" i="4" s="1"/>
  <c r="AC28" i="4" s="1"/>
  <c r="L77" i="3"/>
  <c r="L124" i="2"/>
  <c r="M76" i="1"/>
  <c r="P43" i="1"/>
  <c r="P30" i="1"/>
  <c r="P3" i="1"/>
  <c r="M75" i="1" l="1"/>
  <c r="L5" i="4"/>
  <c r="AA5" i="4" s="1"/>
  <c r="AC5" i="4" s="1"/>
  <c r="M74" i="1"/>
  <c r="L4" i="4"/>
  <c r="AA4" i="4" s="1"/>
  <c r="AC4" i="4" s="1"/>
  <c r="M72" i="1"/>
  <c r="L2" i="4"/>
  <c r="AA2" i="4" s="1"/>
  <c r="AC2" i="4" s="1"/>
  <c r="M73" i="1"/>
  <c r="L3" i="4"/>
  <c r="AA3" i="4" s="1"/>
  <c r="AC3" i="4" s="1"/>
  <c r="P4" i="1"/>
  <c r="M77" i="1" l="1"/>
  <c r="L7" i="4"/>
  <c r="AA7" i="4" s="1"/>
  <c r="AC7" i="4" s="1"/>
  <c r="K27" i="4"/>
  <c r="W27" i="4" s="1"/>
  <c r="Y27" i="4" s="1"/>
  <c r="K2" i="4"/>
  <c r="W2" i="4" s="1"/>
  <c r="Y2" i="4" s="1"/>
  <c r="O46" i="3"/>
  <c r="O32" i="3"/>
  <c r="O18" i="3"/>
  <c r="O4" i="3"/>
  <c r="K74" i="3" l="1"/>
  <c r="K75" i="3"/>
  <c r="K23" i="4"/>
  <c r="W23" i="4" s="1"/>
  <c r="Y23" i="4" s="1"/>
  <c r="K24" i="4"/>
  <c r="W24" i="4" s="1"/>
  <c r="Y24" i="4" s="1"/>
  <c r="L32" i="4"/>
  <c r="K25" i="4"/>
  <c r="K73" i="3"/>
  <c r="K26" i="4"/>
  <c r="K72" i="3"/>
  <c r="O88" i="2"/>
  <c r="O74" i="2"/>
  <c r="O60" i="2"/>
  <c r="O46" i="2"/>
  <c r="O32" i="2"/>
  <c r="O18" i="2"/>
  <c r="O4" i="2"/>
  <c r="P57" i="1"/>
  <c r="P44" i="1"/>
  <c r="P31" i="1"/>
  <c r="P18" i="1"/>
  <c r="L72" i="1"/>
  <c r="P5" i="1"/>
  <c r="K4" i="4" l="1"/>
  <c r="W4" i="4" s="1"/>
  <c r="Y4" i="4" s="1"/>
  <c r="K5" i="4"/>
  <c r="W5" i="4" s="1"/>
  <c r="Y5" i="4" s="1"/>
  <c r="K11" i="4"/>
  <c r="W11" i="4" s="1"/>
  <c r="Y11" i="4" s="1"/>
  <c r="K12" i="4"/>
  <c r="W12" i="4" s="1"/>
  <c r="Y12" i="4" s="1"/>
  <c r="AA32" i="4"/>
  <c r="AC32" i="4" s="1"/>
  <c r="W26" i="4"/>
  <c r="Y26" i="4" s="1"/>
  <c r="W25" i="4"/>
  <c r="Y25" i="4" s="1"/>
  <c r="K6" i="4"/>
  <c r="W6" i="4" s="1"/>
  <c r="Y6" i="4" s="1"/>
  <c r="K16" i="4"/>
  <c r="W16" i="4" s="1"/>
  <c r="Y16" i="4" s="1"/>
  <c r="K17" i="4"/>
  <c r="W17" i="4" s="1"/>
  <c r="Y17" i="4" s="1"/>
  <c r="K18" i="4"/>
  <c r="W18" i="4" s="1"/>
  <c r="Y18" i="4" s="1"/>
  <c r="K15" i="4"/>
  <c r="W15" i="4" s="1"/>
  <c r="Y15" i="4" s="1"/>
  <c r="K14" i="4"/>
  <c r="W14" i="4" s="1"/>
  <c r="Y14" i="4" s="1"/>
  <c r="K13" i="4"/>
  <c r="W13" i="4" s="1"/>
  <c r="Y13" i="4" s="1"/>
  <c r="J2" i="4"/>
  <c r="S2" i="4" s="1"/>
  <c r="U2" i="4" s="1"/>
  <c r="K3" i="4"/>
  <c r="K77" i="3"/>
  <c r="K28" i="4"/>
  <c r="W28" i="4" s="1"/>
  <c r="Y28" i="4" s="1"/>
  <c r="K123" i="2"/>
  <c r="K121" i="2"/>
  <c r="L73" i="1"/>
  <c r="K119" i="2"/>
  <c r="K116" i="2"/>
  <c r="K122" i="2"/>
  <c r="K120" i="2"/>
  <c r="K118" i="2"/>
  <c r="K117" i="2"/>
  <c r="L76" i="1"/>
  <c r="L75" i="1"/>
  <c r="L74" i="1"/>
  <c r="P58" i="1"/>
  <c r="J6" i="4" s="1"/>
  <c r="P45" i="1"/>
  <c r="P32" i="1"/>
  <c r="O59" i="3"/>
  <c r="J27" i="4" s="1"/>
  <c r="S27" i="4" s="1"/>
  <c r="U27" i="4" s="1"/>
  <c r="D68" i="3"/>
  <c r="E68" i="3"/>
  <c r="F68" i="3"/>
  <c r="G68" i="3"/>
  <c r="H68" i="3"/>
  <c r="I68" i="3"/>
  <c r="J68" i="3"/>
  <c r="K68" i="3"/>
  <c r="L68" i="3"/>
  <c r="M68" i="3"/>
  <c r="N68" i="3"/>
  <c r="C68" i="3"/>
  <c r="O47" i="3"/>
  <c r="O33" i="3"/>
  <c r="O19" i="3"/>
  <c r="O5" i="3"/>
  <c r="P19" i="1"/>
  <c r="K72" i="1"/>
  <c r="O103" i="2"/>
  <c r="O89" i="2"/>
  <c r="J17" i="4" s="1"/>
  <c r="O75" i="2"/>
  <c r="J16" i="4" s="1"/>
  <c r="O76" i="2"/>
  <c r="O61" i="2"/>
  <c r="J15" i="4" s="1"/>
  <c r="O47" i="2"/>
  <c r="J14" i="4" s="1"/>
  <c r="O33" i="2"/>
  <c r="J13" i="4" s="1"/>
  <c r="O19" i="2"/>
  <c r="J75" i="3" l="1"/>
  <c r="J26" i="4"/>
  <c r="S26" i="4" s="1"/>
  <c r="U26" i="4" s="1"/>
  <c r="J25" i="4"/>
  <c r="S25" i="4" s="1"/>
  <c r="U25" i="4" s="1"/>
  <c r="J18" i="4"/>
  <c r="S18" i="4" s="1"/>
  <c r="U18" i="4" s="1"/>
  <c r="S16" i="4"/>
  <c r="U16" i="4" s="1"/>
  <c r="S6" i="4"/>
  <c r="U6" i="4" s="1"/>
  <c r="K7" i="4"/>
  <c r="W7" i="4" s="1"/>
  <c r="Y7" i="4" s="1"/>
  <c r="W3" i="4"/>
  <c r="Y3" i="4" s="1"/>
  <c r="J24" i="4"/>
  <c r="S24" i="4" s="1"/>
  <c r="U24" i="4" s="1"/>
  <c r="J23" i="4"/>
  <c r="S17" i="4"/>
  <c r="U17" i="4" s="1"/>
  <c r="S15" i="4"/>
  <c r="U15" i="4" s="1"/>
  <c r="S13" i="4"/>
  <c r="U13" i="4" s="1"/>
  <c r="K19" i="4"/>
  <c r="S14" i="4"/>
  <c r="U14" i="4" s="1"/>
  <c r="J12" i="4"/>
  <c r="S12" i="4" s="1"/>
  <c r="U12" i="4" s="1"/>
  <c r="J5" i="4"/>
  <c r="S5" i="4" s="1"/>
  <c r="U5" i="4" s="1"/>
  <c r="J3" i="4"/>
  <c r="S3" i="4" s="1"/>
  <c r="U3" i="4" s="1"/>
  <c r="K74" i="1"/>
  <c r="J4" i="4"/>
  <c r="S4" i="4" s="1"/>
  <c r="U4" i="4" s="1"/>
  <c r="L77" i="1"/>
  <c r="K124" i="2"/>
  <c r="J74" i="3"/>
  <c r="J73" i="3"/>
  <c r="J72" i="3"/>
  <c r="J122" i="2"/>
  <c r="J121" i="2"/>
  <c r="J119" i="2"/>
  <c r="J118" i="2"/>
  <c r="J117" i="2"/>
  <c r="K75" i="1"/>
  <c r="K73" i="1"/>
  <c r="K76" i="1"/>
  <c r="J120" i="2"/>
  <c r="J76" i="3"/>
  <c r="J123" i="2"/>
  <c r="O5" i="2"/>
  <c r="B7" i="4"/>
  <c r="P6" i="1"/>
  <c r="P7" i="1"/>
  <c r="I72" i="1" s="1"/>
  <c r="P8" i="1"/>
  <c r="H72" i="1" s="1"/>
  <c r="P9" i="1"/>
  <c r="F2" i="4" s="1"/>
  <c r="P10" i="1"/>
  <c r="E2" i="4" s="1"/>
  <c r="P11" i="1"/>
  <c r="E72" i="1" s="1"/>
  <c r="P12" i="1"/>
  <c r="P20" i="1"/>
  <c r="J73" i="1" s="1"/>
  <c r="P21" i="1"/>
  <c r="I73" i="1" s="1"/>
  <c r="P22" i="1"/>
  <c r="G3" i="4" s="1"/>
  <c r="P23" i="1"/>
  <c r="G73" i="1" s="1"/>
  <c r="P24" i="1"/>
  <c r="E3" i="4" s="1"/>
  <c r="P25" i="1"/>
  <c r="D3" i="4" s="1"/>
  <c r="P26" i="1"/>
  <c r="C73" i="1" s="1"/>
  <c r="P33" i="1"/>
  <c r="P34" i="1"/>
  <c r="H4" i="4" s="1"/>
  <c r="P35" i="1"/>
  <c r="G4" i="4" s="1"/>
  <c r="P36" i="1"/>
  <c r="F4" i="4" s="1"/>
  <c r="P37" i="1"/>
  <c r="F74" i="1" s="1"/>
  <c r="P38" i="1"/>
  <c r="D4" i="4" s="1"/>
  <c r="P39" i="1"/>
  <c r="C4" i="4" s="1"/>
  <c r="P46" i="1"/>
  <c r="J75" i="1" s="1"/>
  <c r="P47" i="1"/>
  <c r="H5" i="4" s="1"/>
  <c r="P48" i="1"/>
  <c r="H75" i="1" s="1"/>
  <c r="P49" i="1"/>
  <c r="F5" i="4" s="1"/>
  <c r="P50" i="1"/>
  <c r="E5" i="4" s="1"/>
  <c r="P51" i="1"/>
  <c r="D5" i="4" s="1"/>
  <c r="P52" i="1"/>
  <c r="D75" i="1" s="1"/>
  <c r="P59" i="1"/>
  <c r="I6" i="4" s="1"/>
  <c r="O6" i="4" s="1"/>
  <c r="Q6" i="4" s="1"/>
  <c r="P60" i="1"/>
  <c r="H6" i="4" s="1"/>
  <c r="P61" i="1"/>
  <c r="G6" i="4" s="1"/>
  <c r="P62" i="1"/>
  <c r="G76" i="1" s="1"/>
  <c r="P63" i="1"/>
  <c r="F76" i="1" s="1"/>
  <c r="P64" i="1"/>
  <c r="E76" i="1" s="1"/>
  <c r="P65" i="1"/>
  <c r="C76" i="1" s="1"/>
  <c r="B77" i="1"/>
  <c r="O6" i="2"/>
  <c r="I116" i="2" s="1"/>
  <c r="O7" i="2"/>
  <c r="H11" i="4" s="1"/>
  <c r="O8" i="2"/>
  <c r="G116" i="2" s="1"/>
  <c r="O9" i="2"/>
  <c r="F116" i="2" s="1"/>
  <c r="O10" i="2"/>
  <c r="E11" i="4" s="1"/>
  <c r="O11" i="2"/>
  <c r="D11" i="4" s="1"/>
  <c r="O12" i="2"/>
  <c r="C11" i="4" s="1"/>
  <c r="O13" i="2"/>
  <c r="B11" i="4" s="1"/>
  <c r="O20" i="2"/>
  <c r="O21" i="2"/>
  <c r="H12" i="4" s="1"/>
  <c r="O22" i="2"/>
  <c r="G117" i="2" s="1"/>
  <c r="O23" i="2"/>
  <c r="F12" i="4" s="1"/>
  <c r="O24" i="2"/>
  <c r="E12" i="4" s="1"/>
  <c r="O25" i="2"/>
  <c r="D117" i="2" s="1"/>
  <c r="O26" i="2"/>
  <c r="C12" i="4" s="1"/>
  <c r="O27" i="2"/>
  <c r="B12" i="4" s="1"/>
  <c r="O34" i="2"/>
  <c r="I118" i="2" s="1"/>
  <c r="O35" i="2"/>
  <c r="H13" i="4" s="1"/>
  <c r="O36" i="2"/>
  <c r="G118" i="2" s="1"/>
  <c r="O37" i="2"/>
  <c r="F13" i="4" s="1"/>
  <c r="O38" i="2"/>
  <c r="E13" i="4" s="1"/>
  <c r="O39" i="2"/>
  <c r="D13" i="4" s="1"/>
  <c r="O40" i="2"/>
  <c r="C118" i="2" s="1"/>
  <c r="O41" i="2"/>
  <c r="B13" i="4" s="1"/>
  <c r="O48" i="2"/>
  <c r="O49" i="2"/>
  <c r="H14" i="4" s="1"/>
  <c r="O50" i="2"/>
  <c r="G119" i="2" s="1"/>
  <c r="O51" i="2"/>
  <c r="F119" i="2" s="1"/>
  <c r="O52" i="2"/>
  <c r="E119" i="2" s="1"/>
  <c r="O53" i="2"/>
  <c r="D14" i="4" s="1"/>
  <c r="O54" i="2"/>
  <c r="C119" i="2" s="1"/>
  <c r="O55" i="2"/>
  <c r="B14" i="4" s="1"/>
  <c r="O62" i="2"/>
  <c r="I120" i="2" s="1"/>
  <c r="O63" i="2"/>
  <c r="H120" i="2" s="1"/>
  <c r="O64" i="2"/>
  <c r="G15" i="4" s="1"/>
  <c r="O65" i="2"/>
  <c r="F120" i="2" s="1"/>
  <c r="O66" i="2"/>
  <c r="E15" i="4" s="1"/>
  <c r="O67" i="2"/>
  <c r="D15" i="4" s="1"/>
  <c r="O68" i="2"/>
  <c r="C120" i="2" s="1"/>
  <c r="O69" i="2"/>
  <c r="B15" i="4" s="1"/>
  <c r="I121" i="2"/>
  <c r="O77" i="2"/>
  <c r="O78" i="2"/>
  <c r="G16" i="4" s="1"/>
  <c r="O79" i="2"/>
  <c r="F121" i="2" s="1"/>
  <c r="O80" i="2"/>
  <c r="E16" i="4" s="1"/>
  <c r="O81" i="2"/>
  <c r="D16" i="4" s="1"/>
  <c r="O82" i="2"/>
  <c r="C16" i="4" s="1"/>
  <c r="O83" i="2"/>
  <c r="B16" i="4" s="1"/>
  <c r="O90" i="2"/>
  <c r="O91" i="2"/>
  <c r="H122" i="2" s="1"/>
  <c r="O92" i="2"/>
  <c r="G122" i="2" s="1"/>
  <c r="O93" i="2"/>
  <c r="F122" i="2" s="1"/>
  <c r="O94" i="2"/>
  <c r="E17" i="4" s="1"/>
  <c r="O95" i="2"/>
  <c r="D17" i="4" s="1"/>
  <c r="O96" i="2"/>
  <c r="C122" i="2" s="1"/>
  <c r="O97" i="2"/>
  <c r="B17" i="4" s="1"/>
  <c r="O104" i="2"/>
  <c r="O105" i="2"/>
  <c r="H18" i="4" s="1"/>
  <c r="O106" i="2"/>
  <c r="G18" i="4" s="1"/>
  <c r="O107" i="2"/>
  <c r="F18" i="4" s="1"/>
  <c r="O108" i="2"/>
  <c r="E123" i="2" s="1"/>
  <c r="O109" i="2"/>
  <c r="D123" i="2" s="1"/>
  <c r="O110" i="2"/>
  <c r="C18" i="4" s="1"/>
  <c r="O111" i="2"/>
  <c r="B123" i="2" s="1"/>
  <c r="O6" i="3"/>
  <c r="I23" i="4" s="1"/>
  <c r="O7" i="3"/>
  <c r="H23" i="4" s="1"/>
  <c r="O8" i="3"/>
  <c r="G23" i="4" s="1"/>
  <c r="O9" i="3"/>
  <c r="F23" i="4" s="1"/>
  <c r="O10" i="3"/>
  <c r="E23" i="4" s="1"/>
  <c r="O11" i="3"/>
  <c r="D23" i="4" s="1"/>
  <c r="O12" i="3"/>
  <c r="C23" i="4" s="1"/>
  <c r="O13" i="3"/>
  <c r="B23" i="4" s="1"/>
  <c r="O20" i="3"/>
  <c r="I73" i="3" s="1"/>
  <c r="O21" i="3"/>
  <c r="H24" i="4" s="1"/>
  <c r="O22" i="3"/>
  <c r="G24" i="4" s="1"/>
  <c r="O23" i="3"/>
  <c r="F24" i="4" s="1"/>
  <c r="O24" i="3"/>
  <c r="E73" i="3" s="1"/>
  <c r="O25" i="3"/>
  <c r="D24" i="4" s="1"/>
  <c r="O26" i="3"/>
  <c r="C24" i="4" s="1"/>
  <c r="O27" i="3"/>
  <c r="B73" i="3" s="1"/>
  <c r="O34" i="3"/>
  <c r="I25" i="4" s="1"/>
  <c r="O25" i="4" s="1"/>
  <c r="Q25" i="4" s="1"/>
  <c r="O35" i="3"/>
  <c r="H25" i="4" s="1"/>
  <c r="O36" i="3"/>
  <c r="G25" i="4" s="1"/>
  <c r="O37" i="3"/>
  <c r="F25" i="4"/>
  <c r="O38" i="3"/>
  <c r="E74" i="3" s="1"/>
  <c r="O39" i="3"/>
  <c r="D25" i="4" s="1"/>
  <c r="O40" i="3"/>
  <c r="C25" i="4" s="1"/>
  <c r="O41" i="3"/>
  <c r="B25" i="4" s="1"/>
  <c r="O48" i="3"/>
  <c r="I75" i="3" s="1"/>
  <c r="O49" i="3"/>
  <c r="H75" i="3" s="1"/>
  <c r="O50" i="3"/>
  <c r="G26" i="4" s="1"/>
  <c r="O51" i="3"/>
  <c r="F26" i="4" s="1"/>
  <c r="O52" i="3"/>
  <c r="E26" i="4" s="1"/>
  <c r="O53" i="3"/>
  <c r="D26" i="4" s="1"/>
  <c r="O54" i="3"/>
  <c r="C75" i="3" s="1"/>
  <c r="O55" i="3"/>
  <c r="O60" i="3"/>
  <c r="I27" i="4" s="1"/>
  <c r="O27" i="4" s="1"/>
  <c r="Q27" i="4" s="1"/>
  <c r="O61" i="3"/>
  <c r="H27" i="4" s="1"/>
  <c r="O62" i="3"/>
  <c r="G76" i="3" s="1"/>
  <c r="O63" i="3"/>
  <c r="F27" i="4" s="1"/>
  <c r="O64" i="3"/>
  <c r="E27" i="4" s="1"/>
  <c r="O65" i="3"/>
  <c r="D76" i="3" s="1"/>
  <c r="O66" i="3"/>
  <c r="C27" i="4" s="1"/>
  <c r="O67" i="3"/>
  <c r="B27" i="4" s="1"/>
  <c r="F74" i="3"/>
  <c r="E75" i="3"/>
  <c r="B24" i="4"/>
  <c r="H74" i="3"/>
  <c r="I16" i="4"/>
  <c r="O16" i="4" s="1"/>
  <c r="Q16" i="4" s="1"/>
  <c r="D73" i="3" l="1"/>
  <c r="D72" i="3"/>
  <c r="F75" i="3"/>
  <c r="E24" i="4"/>
  <c r="G27" i="4"/>
  <c r="O112" i="2"/>
  <c r="O56" i="3"/>
  <c r="O42" i="2"/>
  <c r="I26" i="4"/>
  <c r="O26" i="4" s="1"/>
  <c r="Q26" i="4" s="1"/>
  <c r="O42" i="3"/>
  <c r="O28" i="3"/>
  <c r="C15" i="4"/>
  <c r="C26" i="4"/>
  <c r="C28" i="4" s="1"/>
  <c r="C74" i="3"/>
  <c r="P13" i="1"/>
  <c r="O14" i="2"/>
  <c r="O14" i="3"/>
  <c r="O70" i="2"/>
  <c r="G74" i="3"/>
  <c r="D75" i="3"/>
  <c r="O56" i="2"/>
  <c r="P27" i="1"/>
  <c r="I5" i="4"/>
  <c r="O5" i="4" s="1"/>
  <c r="Q5" i="4" s="1"/>
  <c r="I12" i="4"/>
  <c r="O12" i="4" s="1"/>
  <c r="Q12" i="4" s="1"/>
  <c r="O28" i="2"/>
  <c r="O98" i="2"/>
  <c r="P66" i="1"/>
  <c r="P40" i="1"/>
  <c r="O84" i="2"/>
  <c r="P53" i="1"/>
  <c r="K32" i="4"/>
  <c r="W19" i="4"/>
  <c r="Y19" i="4" s="1"/>
  <c r="O23" i="4"/>
  <c r="Q23" i="4" s="1"/>
  <c r="S23" i="4"/>
  <c r="U23" i="4" s="1"/>
  <c r="J28" i="4"/>
  <c r="S28" i="4" s="1"/>
  <c r="U28" i="4" s="1"/>
  <c r="C121" i="2"/>
  <c r="F118" i="2"/>
  <c r="F123" i="2"/>
  <c r="F15" i="4"/>
  <c r="B18" i="4"/>
  <c r="B19" i="4" s="1"/>
  <c r="I18" i="4"/>
  <c r="O18" i="4" s="1"/>
  <c r="Q18" i="4" s="1"/>
  <c r="G17" i="4"/>
  <c r="E18" i="4"/>
  <c r="J11" i="4"/>
  <c r="J19" i="4" s="1"/>
  <c r="S19" i="4" s="1"/>
  <c r="U19" i="4" s="1"/>
  <c r="G121" i="2"/>
  <c r="D122" i="2"/>
  <c r="B122" i="2"/>
  <c r="H17" i="4"/>
  <c r="C17" i="4"/>
  <c r="E120" i="2"/>
  <c r="B119" i="2"/>
  <c r="D72" i="1"/>
  <c r="K77" i="1"/>
  <c r="J7" i="4"/>
  <c r="D2" i="4"/>
  <c r="G2" i="4"/>
  <c r="B76" i="3"/>
  <c r="I76" i="3"/>
  <c r="E76" i="3"/>
  <c r="B75" i="3"/>
  <c r="B72" i="3"/>
  <c r="E25" i="4"/>
  <c r="E28" i="4" s="1"/>
  <c r="E72" i="3"/>
  <c r="E77" i="3" s="1"/>
  <c r="F73" i="3"/>
  <c r="I24" i="4"/>
  <c r="O24" i="4" s="1"/>
  <c r="Q24" i="4" s="1"/>
  <c r="J77" i="3"/>
  <c r="C72" i="3"/>
  <c r="H72" i="3"/>
  <c r="I122" i="2"/>
  <c r="E121" i="2"/>
  <c r="G11" i="4"/>
  <c r="H116" i="2"/>
  <c r="C116" i="2"/>
  <c r="H119" i="2"/>
  <c r="C14" i="4"/>
  <c r="I11" i="4"/>
  <c r="E116" i="2"/>
  <c r="G12" i="4"/>
  <c r="F11" i="4"/>
  <c r="C117" i="2"/>
  <c r="F117" i="2"/>
  <c r="I117" i="2"/>
  <c r="D116" i="2"/>
  <c r="I75" i="1"/>
  <c r="G72" i="1"/>
  <c r="I74" i="1"/>
  <c r="E74" i="1"/>
  <c r="F72" i="1"/>
  <c r="I3" i="4"/>
  <c r="O3" i="4" s="1"/>
  <c r="Q3" i="4" s="1"/>
  <c r="C2" i="4"/>
  <c r="F3" i="4"/>
  <c r="H73" i="1"/>
  <c r="F6" i="4"/>
  <c r="J72" i="1"/>
  <c r="D76" i="1"/>
  <c r="I76" i="1"/>
  <c r="G74" i="1"/>
  <c r="C3" i="4"/>
  <c r="D73" i="1"/>
  <c r="H76" i="1"/>
  <c r="D6" i="4"/>
  <c r="E6" i="4"/>
  <c r="I13" i="4"/>
  <c r="O13" i="4" s="1"/>
  <c r="Q13" i="4" s="1"/>
  <c r="D12" i="4"/>
  <c r="E75" i="1"/>
  <c r="C6" i="4"/>
  <c r="G75" i="3"/>
  <c r="E122" i="2"/>
  <c r="G14" i="4"/>
  <c r="F17" i="4"/>
  <c r="J76" i="1"/>
  <c r="C74" i="1"/>
  <c r="H26" i="4"/>
  <c r="H28" i="4" s="1"/>
  <c r="C73" i="3"/>
  <c r="C76" i="3"/>
  <c r="B117" i="2"/>
  <c r="E14" i="4"/>
  <c r="G75" i="1"/>
  <c r="C75" i="1"/>
  <c r="C5" i="4"/>
  <c r="C72" i="1"/>
  <c r="E117" i="2"/>
  <c r="H3" i="4"/>
  <c r="H15" i="4"/>
  <c r="D27" i="4"/>
  <c r="D28" i="4" s="1"/>
  <c r="F76" i="3"/>
  <c r="H73" i="3"/>
  <c r="F72" i="3"/>
  <c r="H76" i="3"/>
  <c r="B121" i="2"/>
  <c r="H117" i="2"/>
  <c r="D121" i="2"/>
  <c r="D119" i="2"/>
  <c r="D74" i="1"/>
  <c r="E4" i="4"/>
  <c r="I2" i="4"/>
  <c r="O2" i="4" s="1"/>
  <c r="Q2" i="4" s="1"/>
  <c r="B26" i="4"/>
  <c r="B28" i="4" s="1"/>
  <c r="J116" i="2"/>
  <c r="J124" i="2" s="1"/>
  <c r="O68" i="3"/>
  <c r="H2" i="4"/>
  <c r="D120" i="2"/>
  <c r="D74" i="3"/>
  <c r="G72" i="3"/>
  <c r="I14" i="4"/>
  <c r="O14" i="4" s="1"/>
  <c r="Q14" i="4" s="1"/>
  <c r="F75" i="1"/>
  <c r="G5" i="4"/>
  <c r="G73" i="3"/>
  <c r="H74" i="1"/>
  <c r="I72" i="3"/>
  <c r="B74" i="3"/>
  <c r="I74" i="3"/>
  <c r="J74" i="1"/>
  <c r="E73" i="1"/>
  <c r="B120" i="2"/>
  <c r="B116" i="2"/>
  <c r="D18" i="4"/>
  <c r="I17" i="4"/>
  <c r="O17" i="4" s="1"/>
  <c r="Q17" i="4" s="1"/>
  <c r="F73" i="1"/>
  <c r="I4" i="4"/>
  <c r="O4" i="4" s="1"/>
  <c r="Q4" i="4" s="1"/>
  <c r="G28" i="4"/>
  <c r="F28" i="4"/>
  <c r="I123" i="2"/>
  <c r="H118" i="2"/>
  <c r="D118" i="2"/>
  <c r="B118" i="2"/>
  <c r="I119" i="2"/>
  <c r="E118" i="2"/>
  <c r="G13" i="4"/>
  <c r="G123" i="2"/>
  <c r="H123" i="2"/>
  <c r="C123" i="2"/>
  <c r="G120" i="2"/>
  <c r="F16" i="4"/>
  <c r="H16" i="4"/>
  <c r="I15" i="4"/>
  <c r="O15" i="4" s="1"/>
  <c r="Q15" i="4" s="1"/>
  <c r="F14" i="4"/>
  <c r="C13" i="4"/>
  <c r="H121" i="2"/>
  <c r="D77" i="3" l="1"/>
  <c r="W32" i="4"/>
  <c r="Y32" i="4" s="1"/>
  <c r="C77" i="3"/>
  <c r="B77" i="3"/>
  <c r="F124" i="2"/>
  <c r="E19" i="4"/>
  <c r="S11" i="4"/>
  <c r="U11" i="4" s="1"/>
  <c r="O11" i="4"/>
  <c r="Q11" i="4" s="1"/>
  <c r="D7" i="4"/>
  <c r="G7" i="4"/>
  <c r="I77" i="1"/>
  <c r="J32" i="4"/>
  <c r="S32" i="4" s="1"/>
  <c r="U32" i="4" s="1"/>
  <c r="S7" i="4"/>
  <c r="U7" i="4" s="1"/>
  <c r="I28" i="4"/>
  <c r="O28" i="4" s="1"/>
  <c r="Q28" i="4" s="1"/>
  <c r="C124" i="2"/>
  <c r="C19" i="4"/>
  <c r="I124" i="2"/>
  <c r="G19" i="4"/>
  <c r="D124" i="2"/>
  <c r="D19" i="4"/>
  <c r="G77" i="1"/>
  <c r="H77" i="1"/>
  <c r="F77" i="1"/>
  <c r="D77" i="1"/>
  <c r="F7" i="4"/>
  <c r="H7" i="4"/>
  <c r="E7" i="4"/>
  <c r="C7" i="4"/>
  <c r="E77" i="1"/>
  <c r="J77" i="1"/>
  <c r="E124" i="2"/>
  <c r="C77" i="1"/>
  <c r="G124" i="2"/>
  <c r="I77" i="3"/>
  <c r="F77" i="3"/>
  <c r="H124" i="2"/>
  <c r="B124" i="2"/>
  <c r="I7" i="4"/>
  <c r="O7" i="4" s="1"/>
  <c r="Q7" i="4" s="1"/>
  <c r="G77" i="3"/>
  <c r="H77" i="3"/>
  <c r="B32" i="4"/>
  <c r="G32" i="4"/>
  <c r="H19" i="4"/>
  <c r="F19" i="4"/>
  <c r="I19" i="4"/>
  <c r="C32" i="4" l="1"/>
  <c r="E32" i="4"/>
  <c r="D32" i="4"/>
  <c r="H32" i="4"/>
  <c r="F32" i="4"/>
  <c r="I32" i="4"/>
  <c r="O32" i="4" s="1"/>
  <c r="Q32" i="4" s="1"/>
  <c r="O19" i="4"/>
  <c r="Q19" i="4" s="1"/>
</calcChain>
</file>

<file path=xl/sharedStrings.xml><?xml version="1.0" encoding="utf-8"?>
<sst xmlns="http://schemas.openxmlformats.org/spreadsheetml/2006/main" count="163" uniqueCount="48">
  <si>
    <t>Objekt</t>
  </si>
  <si>
    <t>Rok</t>
  </si>
  <si>
    <t xml:space="preserve">Leden </t>
  </si>
  <si>
    <t>Únor</t>
  </si>
  <si>
    <t xml:space="preserve">Březen 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</si>
  <si>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</si>
  <si>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</si>
  <si>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</si>
  <si>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</si>
  <si>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</si>
  <si>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</si>
  <si>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</si>
  <si>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</si>
  <si>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</si>
  <si>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Celkem</t>
  </si>
  <si>
    <t>SZ Hrádek u Nechanic</t>
  </si>
  <si>
    <t>Průměr</t>
  </si>
  <si>
    <t>hospitál Kuks</t>
  </si>
  <si>
    <t>SZ Náchod</t>
  </si>
  <si>
    <t>SZ Opočno</t>
  </si>
  <si>
    <t>SZ Ratibořice</t>
  </si>
  <si>
    <t>Objekt - HK</t>
  </si>
  <si>
    <t>Čeven</t>
  </si>
  <si>
    <t>SH Bezděz</t>
  </si>
  <si>
    <t>SZ Frýdlant</t>
  </si>
  <si>
    <t>SH Grabštejn</t>
  </si>
  <si>
    <t>SZ Hrubý Rohozec</t>
  </si>
  <si>
    <t>SZ Lemberk</t>
  </si>
  <si>
    <t>SZ Sychrov</t>
  </si>
  <si>
    <t>SH Trosky</t>
  </si>
  <si>
    <t>SZ Zákupy</t>
  </si>
  <si>
    <t xml:space="preserve">Objekt - Liberecko </t>
  </si>
  <si>
    <t>SH Kunětická hora</t>
  </si>
  <si>
    <t>SH Litice</t>
  </si>
  <si>
    <t>SZ Litomyšl</t>
  </si>
  <si>
    <t>SZ Slatiňany</t>
  </si>
  <si>
    <t>SLS Vysočina</t>
  </si>
  <si>
    <t>Objekt  - Pardubicko</t>
  </si>
  <si>
    <t>Královéhradecký kraj</t>
  </si>
  <si>
    <t>%</t>
  </si>
  <si>
    <t>Liberecký kraj</t>
  </si>
  <si>
    <t>Pardubický kraj</t>
  </si>
  <si>
    <t>Celkem na ÚPS Sychrov</t>
  </si>
  <si>
    <t>Rozdíl 2018-2017</t>
  </si>
  <si>
    <t>Rozdíl 2019-2018</t>
  </si>
  <si>
    <t>Rozdíl 2020-2019</t>
  </si>
  <si>
    <t>Rozdíl 2021-2020</t>
  </si>
  <si>
    <t>5  774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</si>
</sst>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  <charset val="238"/>
    </font>
    <font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5"/>
        <bgColor indexed="60"/>
      </patternFill>
    </fill>
    <fill>
      <patternFill patternType="solid">
        <fgColor indexed="50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8"/>
        <bgColor indexed="49"/>
      </patternFill>
    </fill>
    <fill>
      <patternFill patternType="solid">
        <fgColor indexed="49"/>
        <bgColor indexed="48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61"/>
      </patternFill>
    </fill>
  </fills>
  <borders count="67">
    <border>
      <left/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hair">
        <color indexed="8"/>
      </left>
      <right/>
      <top style="double">
        <color indexed="8"/>
      </top>
      <bottom style="hair">
        <color indexed="8"/>
      </bottom>
      <diagonal/>
    </border>
    <border>
      <left/>
      <right/>
      <top style="double">
        <color indexed="8"/>
      </top>
      <bottom/>
      <diagonal/>
    </border>
    <border>
      <left style="hair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double">
        <color indexed="8"/>
      </right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double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double">
        <color indexed="8"/>
      </right>
      <top style="hair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hair">
        <color indexed="8"/>
      </top>
      <bottom/>
      <diagonal/>
    </border>
    <border>
      <left style="double">
        <color indexed="8"/>
      </left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/>
      <right style="hair">
        <color indexed="8"/>
      </right>
      <top style="double">
        <color indexed="8"/>
      </top>
      <bottom style="hair">
        <color indexed="8"/>
      </bottom>
      <diagonal/>
    </border>
    <border>
      <left/>
      <right style="double">
        <color indexed="8"/>
      </right>
      <top/>
      <bottom style="hair">
        <color indexed="8"/>
      </bottom>
      <diagonal/>
    </border>
    <border>
      <left/>
      <right style="double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double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 style="double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hair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 style="double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/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/>
      <bottom/>
      <diagonal/>
    </border>
    <border>
      <left style="double">
        <color indexed="8"/>
      </left>
      <right style="hair">
        <color indexed="8"/>
      </right>
      <top/>
      <bottom style="thin">
        <color indexed="8"/>
      </bottom>
      <diagonal/>
    </border>
    <border>
      <left style="double">
        <color indexed="8"/>
      </left>
      <right style="hair">
        <color indexed="8"/>
      </right>
      <top style="double">
        <color indexed="8"/>
      </top>
      <bottom/>
      <diagonal/>
    </border>
    <border>
      <left style="hair">
        <color indexed="8"/>
      </left>
      <right style="double">
        <color indexed="8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1" borderId="0" applyNumberFormat="0" applyBorder="0" applyAlignment="0" applyProtection="0"/>
    <xf numFmtId="0" fontId="2" fillId="3" borderId="0" applyNumberFormat="0" applyBorder="0" applyAlignment="0" applyProtection="0"/>
    <xf numFmtId="0" fontId="3" fillId="0" borderId="1" applyNumberFormat="0" applyFill="0" applyAlignment="0" applyProtection="0"/>
    <xf numFmtId="0" fontId="18" fillId="0" borderId="0"/>
    <xf numFmtId="0" fontId="4" fillId="12" borderId="0" applyNumberFormat="0" applyBorder="0" applyAlignment="0" applyProtection="0"/>
    <xf numFmtId="0" fontId="5" fillId="13" borderId="2" applyNumberFormat="0" applyAlignment="0" applyProtection="0"/>
    <xf numFmtId="0" fontId="6" fillId="0" borderId="3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14" borderId="0" applyNumberFormat="0" applyBorder="0" applyAlignment="0" applyProtection="0"/>
    <xf numFmtId="0" fontId="23" fillId="4" borderId="5" applyNumberFormat="0" applyAlignment="0" applyProtection="0"/>
    <xf numFmtId="0" fontId="11" fillId="0" borderId="6" applyNumberFormat="0" applyFill="0" applyAlignment="0" applyProtection="0"/>
    <xf numFmtId="0" fontId="12" fillId="15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3" borderId="7" applyNumberFormat="0" applyAlignment="0" applyProtection="0"/>
    <xf numFmtId="0" fontId="16" fillId="2" borderId="7" applyNumberFormat="0" applyAlignment="0" applyProtection="0"/>
    <xf numFmtId="0" fontId="17" fillId="2" borderId="8" applyNumberFormat="0" applyAlignment="0" applyProtection="0"/>
    <xf numFmtId="0" fontId="15" fillId="0" borderId="0" applyNumberFormat="0" applyFill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7" borderId="0" applyNumberFormat="0" applyBorder="0" applyAlignment="0" applyProtection="0"/>
  </cellStyleXfs>
  <cellXfs count="148">
    <xf numFmtId="0" fontId="0" fillId="0" borderId="0" xfId="0"/>
    <xf numFmtId="0" fontId="19" fillId="0" borderId="0" xfId="20" applyFont="1"/>
    <xf numFmtId="0" fontId="19" fillId="0" borderId="9" xfId="20" applyFont="1" applyBorder="1" applyAlignment="1">
      <alignment horizontal="center"/>
    </xf>
    <xf numFmtId="0" fontId="19" fillId="0" borderId="10" xfId="20" applyFont="1" applyBorder="1" applyAlignment="1">
      <alignment horizontal="center"/>
    </xf>
    <xf numFmtId="0" fontId="19" fillId="0" borderId="11" xfId="20" applyFont="1" applyBorder="1" applyAlignment="1">
      <alignment horizontal="center"/>
    </xf>
    <xf numFmtId="3" fontId="19" fillId="0" borderId="12" xfId="20" applyNumberFormat="1" applyFont="1" applyBorder="1" applyAlignment="1">
      <alignment horizontal="center"/>
    </xf>
    <xf numFmtId="3" fontId="19" fillId="0" borderId="14" xfId="20" applyNumberFormat="1" applyFont="1" applyBorder="1" applyAlignment="1">
      <alignment horizontal="center"/>
    </xf>
    <xf numFmtId="0" fontId="19" fillId="0" borderId="15" xfId="20" applyFont="1" applyBorder="1" applyAlignment="1">
      <alignment horizontal="center"/>
    </xf>
    <xf numFmtId="0" fontId="19" fillId="0" borderId="16" xfId="20" applyFont="1" applyBorder="1" applyAlignment="1">
      <alignment horizontal="center"/>
    </xf>
    <xf numFmtId="3" fontId="19" fillId="2" borderId="17" xfId="20" applyNumberFormat="1" applyFont="1" applyFill="1" applyBorder="1" applyAlignment="1">
      <alignment horizontal="center"/>
    </xf>
    <xf numFmtId="3" fontId="19" fillId="2" borderId="18" xfId="20" applyNumberFormat="1" applyFont="1" applyFill="1" applyBorder="1" applyAlignment="1">
      <alignment horizontal="center"/>
    </xf>
    <xf numFmtId="3" fontId="19" fillId="0" borderId="19" xfId="20" applyNumberFormat="1" applyFont="1" applyBorder="1" applyAlignment="1">
      <alignment horizontal="center"/>
    </xf>
    <xf numFmtId="0" fontId="19" fillId="0" borderId="20" xfId="20" applyFont="1" applyBorder="1" applyAlignment="1">
      <alignment horizontal="center"/>
    </xf>
    <xf numFmtId="3" fontId="19" fillId="2" borderId="21" xfId="20" applyNumberFormat="1" applyFont="1" applyFill="1" applyBorder="1" applyAlignment="1">
      <alignment horizontal="center"/>
    </xf>
    <xf numFmtId="3" fontId="19" fillId="0" borderId="22" xfId="20" applyNumberFormat="1" applyFont="1" applyBorder="1" applyAlignment="1">
      <alignment horizontal="center"/>
    </xf>
    <xf numFmtId="3" fontId="19" fillId="2" borderId="23" xfId="20" applyNumberFormat="1" applyFont="1" applyFill="1" applyBorder="1" applyAlignment="1">
      <alignment horizontal="center"/>
    </xf>
    <xf numFmtId="3" fontId="19" fillId="2" borderId="24" xfId="20" applyNumberFormat="1" applyFont="1" applyFill="1" applyBorder="1" applyAlignment="1">
      <alignment horizontal="center"/>
    </xf>
    <xf numFmtId="3" fontId="19" fillId="2" borderId="25" xfId="20" applyNumberFormat="1" applyFont="1" applyFill="1" applyBorder="1" applyAlignment="1">
      <alignment horizontal="center"/>
    </xf>
    <xf numFmtId="0" fontId="19" fillId="0" borderId="26" xfId="20" applyFont="1" applyBorder="1" applyAlignment="1">
      <alignment horizontal="center"/>
    </xf>
    <xf numFmtId="0" fontId="19" fillId="0" borderId="27" xfId="20" applyFont="1" applyBorder="1" applyAlignment="1">
      <alignment horizontal="center"/>
    </xf>
    <xf numFmtId="0" fontId="19" fillId="0" borderId="28" xfId="20" applyFont="1" applyBorder="1" applyAlignment="1">
      <alignment horizontal="center"/>
    </xf>
    <xf numFmtId="3" fontId="19" fillId="2" borderId="29" xfId="20" applyNumberFormat="1" applyFont="1" applyFill="1" applyBorder="1" applyAlignment="1">
      <alignment horizontal="center"/>
    </xf>
    <xf numFmtId="3" fontId="19" fillId="2" borderId="30" xfId="20" applyNumberFormat="1" applyFont="1" applyFill="1" applyBorder="1" applyAlignment="1">
      <alignment horizontal="center"/>
    </xf>
    <xf numFmtId="3" fontId="19" fillId="2" borderId="31" xfId="20" applyNumberFormat="1" applyFont="1" applyFill="1" applyBorder="1" applyAlignment="1">
      <alignment horizontal="center"/>
    </xf>
    <xf numFmtId="3" fontId="19" fillId="0" borderId="32" xfId="20" applyNumberFormat="1" applyFont="1" applyBorder="1" applyAlignment="1">
      <alignment horizontal="center"/>
    </xf>
    <xf numFmtId="0" fontId="19" fillId="0" borderId="33" xfId="20" applyFont="1" applyBorder="1"/>
    <xf numFmtId="0" fontId="19" fillId="0" borderId="34" xfId="20" applyFont="1" applyBorder="1" applyAlignment="1">
      <alignment horizontal="center"/>
    </xf>
    <xf numFmtId="3" fontId="19" fillId="0" borderId="34" xfId="20" applyNumberFormat="1" applyFont="1" applyBorder="1" applyAlignment="1">
      <alignment horizontal="center"/>
    </xf>
    <xf numFmtId="3" fontId="19" fillId="0" borderId="35" xfId="20" applyNumberFormat="1" applyFont="1" applyBorder="1" applyAlignment="1">
      <alignment horizontal="center"/>
    </xf>
    <xf numFmtId="3" fontId="21" fillId="0" borderId="36" xfId="20" applyNumberFormat="1" applyFont="1" applyBorder="1" applyAlignment="1">
      <alignment horizontal="center"/>
    </xf>
    <xf numFmtId="0" fontId="19" fillId="0" borderId="0" xfId="20" applyFont="1" applyAlignment="1">
      <alignment horizontal="center"/>
    </xf>
    <xf numFmtId="3" fontId="19" fillId="0" borderId="0" xfId="20" applyNumberFormat="1" applyFont="1" applyAlignment="1">
      <alignment horizontal="center"/>
    </xf>
    <xf numFmtId="0" fontId="19" fillId="0" borderId="13" xfId="20" applyFont="1" applyBorder="1" applyAlignment="1">
      <alignment horizontal="center"/>
    </xf>
    <xf numFmtId="0" fontId="19" fillId="0" borderId="37" xfId="20" applyFont="1" applyBorder="1" applyAlignment="1">
      <alignment horizontal="center"/>
    </xf>
    <xf numFmtId="3" fontId="19" fillId="0" borderId="10" xfId="20" applyNumberFormat="1" applyFont="1" applyBorder="1" applyAlignment="1">
      <alignment horizontal="center"/>
    </xf>
    <xf numFmtId="3" fontId="22" fillId="2" borderId="24" xfId="20" applyNumberFormat="1" applyFont="1" applyFill="1" applyBorder="1" applyAlignment="1">
      <alignment horizontal="center" vertical="top" wrapText="1"/>
    </xf>
    <xf numFmtId="3" fontId="19" fillId="2" borderId="24" xfId="20" applyNumberFormat="1" applyFont="1" applyFill="1" applyBorder="1" applyAlignment="1">
      <alignment horizontal="center" vertical="top" wrapText="1"/>
    </xf>
    <xf numFmtId="3" fontId="19" fillId="2" borderId="30" xfId="20" applyNumberFormat="1" applyFont="1" applyFill="1" applyBorder="1" applyAlignment="1">
      <alignment horizontal="center" vertical="top" wrapText="1"/>
    </xf>
    <xf numFmtId="0" fontId="19" fillId="0" borderId="12" xfId="20" applyFont="1" applyBorder="1" applyAlignment="1">
      <alignment horizontal="center"/>
    </xf>
    <xf numFmtId="3" fontId="19" fillId="0" borderId="38" xfId="20" applyNumberFormat="1" applyFont="1" applyBorder="1" applyAlignment="1">
      <alignment horizontal="center"/>
    </xf>
    <xf numFmtId="3" fontId="19" fillId="0" borderId="39" xfId="20" applyNumberFormat="1" applyFont="1" applyBorder="1" applyAlignment="1">
      <alignment horizontal="center"/>
    </xf>
    <xf numFmtId="4" fontId="19" fillId="0" borderId="0" xfId="20" applyNumberFormat="1" applyFont="1"/>
    <xf numFmtId="0" fontId="19" fillId="0" borderId="34" xfId="20" applyFont="1" applyBorder="1"/>
    <xf numFmtId="0" fontId="20" fillId="0" borderId="0" xfId="20" applyFont="1" applyAlignment="1">
      <alignment horizontal="center"/>
    </xf>
    <xf numFmtId="1" fontId="20" fillId="0" borderId="0" xfId="20" applyNumberFormat="1" applyFont="1" applyAlignment="1">
      <alignment horizontal="center"/>
    </xf>
    <xf numFmtId="0" fontId="21" fillId="0" borderId="0" xfId="20" applyFont="1"/>
    <xf numFmtId="3" fontId="19" fillId="0" borderId="0" xfId="20" applyNumberFormat="1" applyFont="1"/>
    <xf numFmtId="0" fontId="19" fillId="0" borderId="0" xfId="20" applyFont="1" applyAlignment="1">
      <alignment horizontal="left"/>
    </xf>
    <xf numFmtId="3" fontId="19" fillId="0" borderId="0" xfId="20" applyNumberFormat="1" applyFont="1" applyAlignment="1">
      <alignment horizontal="right"/>
    </xf>
    <xf numFmtId="3" fontId="21" fillId="0" borderId="0" xfId="20" applyNumberFormat="1" applyFont="1" applyAlignment="1">
      <alignment horizontal="right"/>
    </xf>
    <xf numFmtId="3" fontId="21" fillId="0" borderId="0" xfId="20" applyNumberFormat="1" applyFont="1"/>
    <xf numFmtId="3" fontId="19" fillId="0" borderId="0" xfId="20" applyNumberFormat="1" applyFont="1" applyAlignment="1">
      <alignment horizontal="left"/>
    </xf>
    <xf numFmtId="0" fontId="18" fillId="0" borderId="0" xfId="20"/>
    <xf numFmtId="0" fontId="19" fillId="0" borderId="0" xfId="20" applyFont="1" applyBorder="1" applyAlignment="1">
      <alignment horizontal="center"/>
    </xf>
    <xf numFmtId="0" fontId="19" fillId="0" borderId="24" xfId="20" applyFont="1" applyBorder="1" applyAlignment="1">
      <alignment horizontal="center"/>
    </xf>
    <xf numFmtId="3" fontId="19" fillId="0" borderId="40" xfId="20" applyNumberFormat="1" applyFont="1" applyBorder="1" applyAlignment="1">
      <alignment horizontal="center"/>
    </xf>
    <xf numFmtId="3" fontId="19" fillId="0" borderId="41" xfId="20" applyNumberFormat="1" applyFont="1" applyBorder="1" applyAlignment="1">
      <alignment horizontal="center"/>
    </xf>
    <xf numFmtId="3" fontId="19" fillId="0" borderId="42" xfId="20" applyNumberFormat="1" applyFont="1" applyBorder="1" applyAlignment="1">
      <alignment horizontal="center"/>
    </xf>
    <xf numFmtId="0" fontId="19" fillId="0" borderId="43" xfId="20" applyFont="1" applyBorder="1" applyAlignment="1">
      <alignment horizontal="center"/>
    </xf>
    <xf numFmtId="3" fontId="19" fillId="2" borderId="40" xfId="20" applyNumberFormat="1" applyFont="1" applyFill="1" applyBorder="1" applyAlignment="1">
      <alignment horizontal="center" vertical="center" wrapText="1"/>
    </xf>
    <xf numFmtId="3" fontId="19" fillId="2" borderId="41" xfId="20" applyNumberFormat="1" applyFont="1" applyFill="1" applyBorder="1" applyAlignment="1">
      <alignment horizontal="center" vertical="center" wrapText="1"/>
    </xf>
    <xf numFmtId="3" fontId="19" fillId="2" borderId="42" xfId="20" applyNumberFormat="1" applyFont="1" applyFill="1" applyBorder="1" applyAlignment="1">
      <alignment horizontal="center" vertical="center" wrapText="1"/>
    </xf>
    <xf numFmtId="3" fontId="19" fillId="2" borderId="23" xfId="20" applyNumberFormat="1" applyFont="1" applyFill="1" applyBorder="1" applyAlignment="1">
      <alignment horizontal="center" vertical="center" wrapText="1"/>
    </xf>
    <xf numFmtId="3" fontId="19" fillId="2" borderId="24" xfId="20" applyNumberFormat="1" applyFont="1" applyFill="1" applyBorder="1" applyAlignment="1">
      <alignment horizontal="center" vertical="center" wrapText="1"/>
    </xf>
    <xf numFmtId="3" fontId="19" fillId="2" borderId="25" xfId="20" applyNumberFormat="1" applyFont="1" applyFill="1" applyBorder="1" applyAlignment="1">
      <alignment horizontal="center" vertical="center" wrapText="1"/>
    </xf>
    <xf numFmtId="3" fontId="19" fillId="2" borderId="17" xfId="20" applyNumberFormat="1" applyFont="1" applyFill="1" applyBorder="1" applyAlignment="1">
      <alignment horizontal="center" vertical="center" wrapText="1"/>
    </xf>
    <xf numFmtId="3" fontId="19" fillId="2" borderId="18" xfId="20" applyNumberFormat="1" applyFont="1" applyFill="1" applyBorder="1" applyAlignment="1">
      <alignment horizontal="center" vertical="center" wrapText="1"/>
    </xf>
    <xf numFmtId="3" fontId="19" fillId="2" borderId="21" xfId="20" applyNumberFormat="1" applyFont="1" applyFill="1" applyBorder="1" applyAlignment="1">
      <alignment horizontal="center" vertical="center" wrapText="1"/>
    </xf>
    <xf numFmtId="3" fontId="19" fillId="2" borderId="29" xfId="20" applyNumberFormat="1" applyFont="1" applyFill="1" applyBorder="1" applyAlignment="1">
      <alignment horizontal="center" vertical="center" wrapText="1"/>
    </xf>
    <xf numFmtId="3" fontId="19" fillId="2" borderId="30" xfId="20" applyNumberFormat="1" applyFont="1" applyFill="1" applyBorder="1" applyAlignment="1">
      <alignment horizontal="center" vertical="center" wrapText="1"/>
    </xf>
    <xf numFmtId="3" fontId="19" fillId="2" borderId="31" xfId="20" applyNumberFormat="1" applyFont="1" applyFill="1" applyBorder="1" applyAlignment="1">
      <alignment horizontal="center" vertical="center" wrapText="1"/>
    </xf>
    <xf numFmtId="3" fontId="19" fillId="0" borderId="44" xfId="20" applyNumberFormat="1" applyFont="1" applyBorder="1" applyAlignment="1">
      <alignment horizontal="center"/>
    </xf>
    <xf numFmtId="3" fontId="20" fillId="0" borderId="36" xfId="20" applyNumberFormat="1" applyFont="1" applyBorder="1" applyAlignment="1">
      <alignment horizontal="center"/>
    </xf>
    <xf numFmtId="0" fontId="19" fillId="0" borderId="45" xfId="20" applyFont="1" applyBorder="1" applyAlignment="1">
      <alignment horizontal="center"/>
    </xf>
    <xf numFmtId="3" fontId="19" fillId="0" borderId="46" xfId="20" applyNumberFormat="1" applyFont="1" applyBorder="1" applyAlignment="1">
      <alignment horizontal="center"/>
    </xf>
    <xf numFmtId="0" fontId="19" fillId="0" borderId="47" xfId="20" applyFont="1" applyBorder="1"/>
    <xf numFmtId="0" fontId="19" fillId="0" borderId="47" xfId="20" applyFont="1" applyBorder="1" applyAlignment="1">
      <alignment horizontal="center"/>
    </xf>
    <xf numFmtId="3" fontId="19" fillId="0" borderId="47" xfId="20" applyNumberFormat="1" applyFont="1" applyBorder="1" applyAlignment="1">
      <alignment horizontal="center"/>
    </xf>
    <xf numFmtId="0" fontId="19" fillId="0" borderId="0" xfId="20" applyFont="1" applyBorder="1"/>
    <xf numFmtId="3" fontId="19" fillId="0" borderId="0" xfId="20" applyNumberFormat="1" applyFont="1" applyBorder="1" applyAlignment="1">
      <alignment horizontal="center"/>
    </xf>
    <xf numFmtId="0" fontId="21" fillId="0" borderId="0" xfId="20" applyFont="1" applyAlignment="1">
      <alignment horizontal="right"/>
    </xf>
    <xf numFmtId="0" fontId="20" fillId="0" borderId="0" xfId="20" applyFont="1"/>
    <xf numFmtId="3" fontId="20" fillId="0" borderId="0" xfId="20" applyNumberFormat="1" applyFont="1" applyAlignment="1">
      <alignment horizontal="right"/>
    </xf>
    <xf numFmtId="0" fontId="19" fillId="0" borderId="48" xfId="20" applyFont="1" applyBorder="1" applyAlignment="1">
      <alignment horizontal="center"/>
    </xf>
    <xf numFmtId="0" fontId="19" fillId="0" borderId="18" xfId="20" applyFont="1" applyBorder="1" applyAlignment="1">
      <alignment horizontal="center"/>
    </xf>
    <xf numFmtId="3" fontId="19" fillId="0" borderId="18" xfId="20" applyNumberFormat="1" applyFont="1" applyBorder="1" applyAlignment="1">
      <alignment horizontal="center"/>
    </xf>
    <xf numFmtId="3" fontId="19" fillId="0" borderId="15" xfId="20" applyNumberFormat="1" applyFont="1" applyBorder="1" applyAlignment="1">
      <alignment horizontal="center"/>
    </xf>
    <xf numFmtId="3" fontId="19" fillId="0" borderId="20" xfId="20" applyNumberFormat="1" applyFont="1" applyBorder="1" applyAlignment="1">
      <alignment horizontal="center"/>
    </xf>
    <xf numFmtId="3" fontId="19" fillId="0" borderId="24" xfId="20" applyNumberFormat="1" applyFont="1" applyBorder="1" applyAlignment="1">
      <alignment horizontal="center"/>
    </xf>
    <xf numFmtId="3" fontId="19" fillId="0" borderId="26" xfId="20" applyNumberFormat="1" applyFont="1" applyBorder="1" applyAlignment="1">
      <alignment horizontal="center"/>
    </xf>
    <xf numFmtId="3" fontId="20" fillId="0" borderId="49" xfId="20" applyNumberFormat="1" applyFont="1" applyBorder="1" applyAlignment="1">
      <alignment horizontal="center"/>
    </xf>
    <xf numFmtId="3" fontId="19" fillId="0" borderId="30" xfId="20" applyNumberFormat="1" applyFont="1" applyBorder="1" applyAlignment="1">
      <alignment horizontal="center"/>
    </xf>
    <xf numFmtId="3" fontId="19" fillId="0" borderId="45" xfId="20" applyNumberFormat="1" applyFont="1" applyBorder="1" applyAlignment="1">
      <alignment horizontal="center"/>
    </xf>
    <xf numFmtId="3" fontId="19" fillId="0" borderId="21" xfId="20" applyNumberFormat="1" applyFont="1" applyBorder="1" applyAlignment="1">
      <alignment horizontal="center"/>
    </xf>
    <xf numFmtId="3" fontId="19" fillId="0" borderId="25" xfId="20" applyNumberFormat="1" applyFont="1" applyBorder="1" applyAlignment="1">
      <alignment horizontal="center"/>
    </xf>
    <xf numFmtId="3" fontId="19" fillId="0" borderId="31" xfId="20" applyNumberFormat="1" applyFont="1" applyBorder="1" applyAlignment="1">
      <alignment horizontal="center"/>
    </xf>
    <xf numFmtId="0" fontId="20" fillId="0" borderId="0" xfId="20" applyFont="1" applyAlignment="1">
      <alignment horizontal="right"/>
    </xf>
    <xf numFmtId="0" fontId="21" fillId="0" borderId="0" xfId="20" applyFont="1" applyAlignment="1">
      <alignment horizontal="left"/>
    </xf>
    <xf numFmtId="3" fontId="19" fillId="2" borderId="56" xfId="20" applyNumberFormat="1" applyFont="1" applyFill="1" applyBorder="1" applyAlignment="1">
      <alignment horizontal="center"/>
    </xf>
    <xf numFmtId="0" fontId="19" fillId="0" borderId="25" xfId="20" applyFont="1" applyBorder="1" applyAlignment="1">
      <alignment horizontal="center"/>
    </xf>
    <xf numFmtId="3" fontId="19" fillId="2" borderId="15" xfId="20" applyNumberFormat="1" applyFont="1" applyFill="1" applyBorder="1" applyAlignment="1">
      <alignment horizontal="center"/>
    </xf>
    <xf numFmtId="3" fontId="19" fillId="2" borderId="19" xfId="20" applyNumberFormat="1" applyFont="1" applyFill="1" applyBorder="1" applyAlignment="1">
      <alignment horizontal="center"/>
    </xf>
    <xf numFmtId="3" fontId="19" fillId="2" borderId="57" xfId="20" applyNumberFormat="1" applyFont="1" applyFill="1" applyBorder="1" applyAlignment="1">
      <alignment horizontal="center"/>
    </xf>
    <xf numFmtId="0" fontId="19" fillId="0" borderId="21" xfId="20" applyFont="1" applyBorder="1" applyAlignment="1">
      <alignment horizontal="center"/>
    </xf>
    <xf numFmtId="3" fontId="19" fillId="2" borderId="26" xfId="20" applyNumberFormat="1" applyFont="1" applyFill="1" applyBorder="1" applyAlignment="1">
      <alignment horizontal="center"/>
    </xf>
    <xf numFmtId="3" fontId="19" fillId="2" borderId="22" xfId="20" applyNumberFormat="1" applyFont="1" applyFill="1" applyBorder="1" applyAlignment="1">
      <alignment horizontal="center"/>
    </xf>
    <xf numFmtId="3" fontId="19" fillId="0" borderId="17" xfId="20" applyNumberFormat="1" applyFont="1" applyBorder="1" applyAlignment="1">
      <alignment horizontal="center"/>
    </xf>
    <xf numFmtId="0" fontId="19" fillId="0" borderId="56" xfId="20" applyFont="1" applyBorder="1" applyAlignment="1">
      <alignment horizontal="center"/>
    </xf>
    <xf numFmtId="2" fontId="19" fillId="0" borderId="0" xfId="20" applyNumberFormat="1" applyFont="1"/>
    <xf numFmtId="3" fontId="20" fillId="0" borderId="0" xfId="20" applyNumberFormat="1" applyFont="1"/>
    <xf numFmtId="3" fontId="19" fillId="0" borderId="56" xfId="20" applyNumberFormat="1" applyFont="1" applyBorder="1" applyAlignment="1">
      <alignment horizontal="center"/>
    </xf>
    <xf numFmtId="3" fontId="19" fillId="0" borderId="57" xfId="20" applyNumberFormat="1" applyFont="1" applyBorder="1" applyAlignment="1">
      <alignment horizontal="center"/>
    </xf>
    <xf numFmtId="0" fontId="19" fillId="0" borderId="31" xfId="20" applyFont="1" applyBorder="1" applyAlignment="1">
      <alignment horizontal="center"/>
    </xf>
    <xf numFmtId="3" fontId="19" fillId="0" borderId="37" xfId="20" applyNumberFormat="1" applyFont="1" applyBorder="1" applyAlignment="1">
      <alignment horizontal="center"/>
    </xf>
    <xf numFmtId="3" fontId="19" fillId="0" borderId="58" xfId="20" applyNumberFormat="1" applyFont="1" applyBorder="1" applyAlignment="1">
      <alignment horizontal="center"/>
    </xf>
    <xf numFmtId="0" fontId="19" fillId="0" borderId="17" xfId="20" applyFont="1" applyBorder="1" applyAlignment="1">
      <alignment horizontal="center"/>
    </xf>
    <xf numFmtId="0" fontId="19" fillId="0" borderId="14" xfId="20" applyFont="1" applyBorder="1" applyAlignment="1">
      <alignment horizontal="center"/>
    </xf>
    <xf numFmtId="0" fontId="19" fillId="2" borderId="21" xfId="20" applyNumberFormat="1" applyFont="1" applyFill="1" applyBorder="1" applyAlignment="1">
      <alignment horizontal="center"/>
    </xf>
    <xf numFmtId="0" fontId="19" fillId="0" borderId="38" xfId="20" applyFont="1" applyBorder="1" applyAlignment="1">
      <alignment horizontal="center"/>
    </xf>
    <xf numFmtId="0" fontId="19" fillId="0" borderId="59" xfId="20" applyFont="1" applyBorder="1" applyAlignment="1">
      <alignment horizontal="center"/>
    </xf>
    <xf numFmtId="0" fontId="19" fillId="2" borderId="38" xfId="20" applyNumberFormat="1" applyFont="1" applyFill="1" applyBorder="1" applyAlignment="1">
      <alignment horizontal="center"/>
    </xf>
    <xf numFmtId="0" fontId="19" fillId="0" borderId="60" xfId="20" applyFont="1" applyBorder="1" applyAlignment="1">
      <alignment horizontal="center"/>
    </xf>
    <xf numFmtId="0" fontId="19" fillId="0" borderId="23" xfId="20" applyFont="1" applyBorder="1" applyAlignment="1">
      <alignment horizontal="center"/>
    </xf>
    <xf numFmtId="0" fontId="19" fillId="0" borderId="19" xfId="20" applyFont="1" applyBorder="1" applyAlignment="1">
      <alignment horizontal="center"/>
    </xf>
    <xf numFmtId="3" fontId="19" fillId="0" borderId="13" xfId="20" applyNumberFormat="1" applyFont="1" applyBorder="1" applyAlignment="1">
      <alignment horizontal="center"/>
    </xf>
    <xf numFmtId="0" fontId="19" fillId="0" borderId="25" xfId="20" applyFont="1" applyBorder="1" applyAlignment="1">
      <alignment horizontal="center" vertical="center"/>
    </xf>
    <xf numFmtId="0" fontId="19" fillId="0" borderId="13" xfId="20" applyFont="1" applyBorder="1" applyAlignment="1">
      <alignment horizontal="center" vertical="center"/>
    </xf>
    <xf numFmtId="3" fontId="18" fillId="0" borderId="0" xfId="20" applyNumberFormat="1"/>
    <xf numFmtId="0" fontId="19" fillId="0" borderId="62" xfId="20" applyFont="1" applyBorder="1" applyAlignment="1">
      <alignment horizontal="center"/>
    </xf>
    <xf numFmtId="0" fontId="19" fillId="0" borderId="61" xfId="20" applyFont="1" applyBorder="1" applyAlignment="1">
      <alignment horizontal="center"/>
    </xf>
    <xf numFmtId="3" fontId="19" fillId="0" borderId="61" xfId="20" applyNumberFormat="1" applyFont="1" applyBorder="1" applyAlignment="1">
      <alignment horizontal="center"/>
    </xf>
    <xf numFmtId="2" fontId="20" fillId="0" borderId="0" xfId="20" applyNumberFormat="1" applyFont="1"/>
    <xf numFmtId="0" fontId="19" fillId="0" borderId="66" xfId="20" applyFont="1" applyBorder="1" applyAlignment="1">
      <alignment horizontal="center"/>
    </xf>
    <xf numFmtId="0" fontId="19" fillId="0" borderId="21" xfId="20" applyFont="1" applyBorder="1" applyAlignment="1">
      <alignment horizontal="center" vertical="center"/>
    </xf>
    <xf numFmtId="3" fontId="19" fillId="0" borderId="19" xfId="20" applyNumberFormat="1" applyFont="1" applyBorder="1" applyAlignment="1">
      <alignment horizontal="center" vertical="center"/>
    </xf>
    <xf numFmtId="3" fontId="19" fillId="0" borderId="16" xfId="20" applyNumberFormat="1" applyFont="1" applyBorder="1" applyAlignment="1">
      <alignment horizontal="center"/>
    </xf>
    <xf numFmtId="0" fontId="20" fillId="0" borderId="50" xfId="20" applyFont="1" applyBorder="1" applyAlignment="1">
      <alignment horizontal="center" vertical="top"/>
    </xf>
    <xf numFmtId="0" fontId="20" fillId="0" borderId="51" xfId="20" applyFont="1" applyBorder="1" applyAlignment="1">
      <alignment horizontal="center" vertical="top"/>
    </xf>
    <xf numFmtId="0" fontId="20" fillId="0" borderId="52" xfId="20" applyFont="1" applyBorder="1" applyAlignment="1">
      <alignment horizontal="center" vertical="top"/>
    </xf>
    <xf numFmtId="0" fontId="20" fillId="0" borderId="65" xfId="20" applyFont="1" applyBorder="1" applyAlignment="1">
      <alignment horizontal="center" vertical="top"/>
    </xf>
    <xf numFmtId="0" fontId="20" fillId="0" borderId="63" xfId="20" applyFont="1" applyBorder="1" applyAlignment="1">
      <alignment horizontal="center" vertical="top"/>
    </xf>
    <xf numFmtId="0" fontId="20" fillId="0" borderId="64" xfId="20" applyFont="1" applyBorder="1" applyAlignment="1">
      <alignment horizontal="center" vertical="top"/>
    </xf>
    <xf numFmtId="0" fontId="20" fillId="0" borderId="53" xfId="20" applyFont="1" applyBorder="1" applyAlignment="1">
      <alignment horizontal="center" vertical="top"/>
    </xf>
    <xf numFmtId="0" fontId="20" fillId="0" borderId="54" xfId="20" applyFont="1" applyBorder="1" applyAlignment="1">
      <alignment horizontal="center" vertical="top"/>
    </xf>
    <xf numFmtId="0" fontId="20" fillId="0" borderId="55" xfId="20" applyFont="1" applyBorder="1" applyAlignment="1">
      <alignment horizontal="center" vertical="top"/>
    </xf>
    <xf numFmtId="0" fontId="20" fillId="0" borderId="65" xfId="20" applyFont="1" applyBorder="1" applyAlignment="1">
      <alignment horizontal="center" vertical="top" wrapText="1"/>
    </xf>
    <xf numFmtId="0" fontId="20" fillId="0" borderId="63" xfId="20" applyFont="1" applyBorder="1" applyAlignment="1">
      <alignment horizontal="center" vertical="top" wrapText="1"/>
    </xf>
    <xf numFmtId="0" fontId="20" fillId="0" borderId="64" xfId="20" applyFont="1" applyBorder="1" applyAlignment="1">
      <alignment horizontal="center" vertical="top" wrapText="1"/>
    </xf>
  </cellXfs>
  <cellStyles count="43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Excel Built-in Normal" xfId="20"/>
    <cellStyle name="Chybně" xfId="21"/>
    <cellStyle name="Kontrolní buňka" xfId="22" builtinId="23" customBuiltin="1"/>
    <cellStyle name="Nadpis 1" xfId="23" builtinId="16" customBuiltin="1"/>
    <cellStyle name="Nadpis 2" xfId="24" builtinId="17" customBuiltin="1"/>
    <cellStyle name="Nadpis 3" xfId="25" builtinId="18" customBuiltin="1"/>
    <cellStyle name="Nadpis 4" xfId="26" builtinId="19" customBuiltin="1"/>
    <cellStyle name="Název" xfId="27" builtinId="15" customBuiltin="1"/>
    <cellStyle name="Neutrální" xfId="28" builtinId="28" customBuiltin="1"/>
    <cellStyle name="Normální" xfId="0" builtinId="0"/>
    <cellStyle name="Poznámka" xfId="29" builtinId="10" customBuiltin="1"/>
    <cellStyle name="Propojená buňka" xfId="30" builtinId="24" customBuiltin="1"/>
    <cellStyle name="Správně" xfId="31" builtinId="26" customBuiltin="1"/>
    <cellStyle name="Text upozornění" xfId="32" builtinId="11" customBuiltin="1"/>
    <cellStyle name="Vstup" xfId="33" builtinId="20" customBuiltin="1"/>
    <cellStyle name="Výpočet" xfId="34" builtinId="22" customBuiltin="1"/>
    <cellStyle name="Výstup" xfId="35" builtinId="21" customBuiltin="1"/>
    <cellStyle name="Vysvětlující text" xfId="36" builtinId="53" customBuiltin="1"/>
    <cellStyle name="Zvýraznění 1" xfId="37" builtinId="29" customBuiltin="1"/>
    <cellStyle name="Zvýraznění 2" xfId="38" builtinId="33" customBuiltin="1"/>
    <cellStyle name="Zvýraznění 3" xfId="39" builtinId="37" customBuiltin="1"/>
    <cellStyle name="Zvýraznění 4" xfId="40" builtinId="41" customBuiltin="1"/>
    <cellStyle name="Zvýraznění 5" xfId="41" builtinId="45" customBuiltin="1"/>
    <cellStyle name="Zvýraznění 6" xfId="42" builtinId="49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579D1C"/>
      <rgbColor rgb="00800080"/>
      <rgbColor rgb="00008080"/>
      <rgbColor rgb="00C0C0C0"/>
      <rgbColor rgb="00878787"/>
      <rgbColor rgb="009999FF"/>
      <rgbColor rgb="00BE4B48"/>
      <rgbColor rgb="00FFFFCC"/>
      <rgbColor rgb="00CCFFFF"/>
      <rgbColor rgb="00660066"/>
      <rgbColor rgb="00FF8080"/>
      <rgbColor rgb="000066CC"/>
      <rgbColor rgb="00B3B3B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4A7EBB"/>
      <rgbColor rgb="0046AAC4"/>
      <rgbColor rgb="0098B855"/>
      <rgbColor rgb="00FFD320"/>
      <rgbColor rgb="00FF9900"/>
      <rgbColor rgb="00FF6600"/>
      <rgbColor rgb="007D5FA0"/>
      <rgbColor rgb="00969696"/>
      <rgbColor rgb="00004586"/>
      <rgbColor rgb="00339966"/>
      <rgbColor rgb="00003300"/>
      <rgbColor rgb="00333300"/>
      <rgbColor rgb="00993300"/>
      <rgbColor rgb="00FF420E"/>
      <rgbColor rgb="00333399"/>
      <rgbColor rgb="00333333"/>
    </indexedColors>
    <mruColors>
      <color rgb="FF7D5FA0"/>
      <color rgb="FF46AAC4"/>
      <color rgb="FF969696"/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79428014515862"/>
          <c:y val="0.11667035149803412"/>
          <c:w val="0.62263527110768213"/>
          <c:h val="0.773833964017573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'KRÁLOVEHRADECKÝ KRAJ'!$A$72</c:f>
              <c:strCache>
                <c:ptCount val="1"/>
                <c:pt idx="0">
                  <c:v>SZ Hrádek u Nechanic</c:v>
                </c:pt>
              </c:strCache>
            </c:strRef>
          </c:tx>
          <c:spPr>
            <a:ln w="38100">
              <a:solidFill>
                <a:srgbClr val="4A7EBB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A7EBB"/>
              </a:solidFill>
              <a:ln>
                <a:solidFill>
                  <a:srgbClr val="4A7EBB"/>
                </a:solidFill>
                <a:prstDash val="solid"/>
              </a:ln>
            </c:spPr>
          </c:marker>
          <c:xVal>
            <c:numRef>
              <c:f>'KRÁLOVEHRADECKÝ KRAJ'!$B$71:$N$71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xVal>
          <c:yVal>
            <c:numRef>
              <c:f>'KRÁLOVEHRADECKÝ KRAJ'!$B$72:$N$72</c:f>
              <c:numCache>
                <c:formatCode>#,##0</c:formatCode>
                <c:ptCount val="12"/>
                <c:pt idx="0">
                  <c:v>29468</c:v>
                </c:pt>
                <c:pt idx="1">
                  <c:v>34992</c:v>
                </c:pt>
                <c:pt idx="2">
                  <c:v>30272</c:v>
                </c:pt>
                <c:pt idx="3">
                  <c:v>29394</c:v>
                </c:pt>
                <c:pt idx="4">
                  <c:v>33374</c:v>
                </c:pt>
                <c:pt idx="5">
                  <c:v>33945</c:v>
                </c:pt>
                <c:pt idx="6">
                  <c:v>30129</c:v>
                </c:pt>
                <c:pt idx="7">
                  <c:v>40050</c:v>
                </c:pt>
                <c:pt idx="8">
                  <c:v>39851</c:v>
                </c:pt>
                <c:pt idx="9">
                  <c:v>41354</c:v>
                </c:pt>
                <c:pt idx="10">
                  <c:v>23670</c:v>
                </c:pt>
                <c:pt idx="11">
                  <c:v>24517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25-4088-A4F2-834F658C6418}"/>
            </c:ext>
          </c:extLst>
        </c:ser>
        <c:ser>
          <c:idx val="1"/>
          <c:order val="1"/>
          <c:tx>
            <c:strRef>
              <c:f>'KRÁLOVEHRADECKÝ KRAJ'!$A$73</c:f>
              <c:strCache>
                <c:ptCount val="1"/>
                <c:pt idx="0">
                  <c:v>hospitál Kuks</c:v>
                </c:pt>
              </c:strCache>
            </c:strRef>
          </c:tx>
          <c:spPr>
            <a:ln w="38100">
              <a:solidFill>
                <a:srgbClr val="BE4B48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BE4B48"/>
              </a:solidFill>
              <a:ln>
                <a:solidFill>
                  <a:srgbClr val="BE4B48"/>
                </a:solidFill>
                <a:prstDash val="solid"/>
              </a:ln>
            </c:spPr>
          </c:marker>
          <c:xVal>
            <c:numRef>
              <c:f>'KRÁLOVEHRADECKÝ KRAJ'!$B$71:$N$71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xVal>
          <c:yVal>
            <c:numRef>
              <c:f>'KRÁLOVEHRADECKÝ KRAJ'!$B$73:$N$73</c:f>
              <c:numCache>
                <c:formatCode>#,##0</c:formatCode>
                <c:ptCount val="12"/>
                <c:pt idx="0">
                  <c:v>49752</c:v>
                </c:pt>
                <c:pt idx="1">
                  <c:v>44233</c:v>
                </c:pt>
                <c:pt idx="2">
                  <c:v>39957</c:v>
                </c:pt>
                <c:pt idx="3">
                  <c:v>37064</c:v>
                </c:pt>
                <c:pt idx="4">
                  <c:v>0</c:v>
                </c:pt>
                <c:pt idx="5">
                  <c:v>139016</c:v>
                </c:pt>
                <c:pt idx="6">
                  <c:v>113126</c:v>
                </c:pt>
                <c:pt idx="7">
                  <c:v>110810</c:v>
                </c:pt>
                <c:pt idx="8">
                  <c:v>96200</c:v>
                </c:pt>
                <c:pt idx="9">
                  <c:v>78200</c:v>
                </c:pt>
                <c:pt idx="10">
                  <c:v>54549</c:v>
                </c:pt>
                <c:pt idx="11">
                  <c:v>53657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25-4088-A4F2-834F658C6418}"/>
            </c:ext>
          </c:extLst>
        </c:ser>
        <c:ser>
          <c:idx val="2"/>
          <c:order val="2"/>
          <c:tx>
            <c:strRef>
              <c:f>'KRÁLOVEHRADECKÝ KRAJ'!$A$74</c:f>
              <c:strCache>
                <c:ptCount val="1"/>
                <c:pt idx="0">
                  <c:v>SZ Náchod</c:v>
                </c:pt>
              </c:strCache>
            </c:strRef>
          </c:tx>
          <c:spPr>
            <a:ln w="38100">
              <a:solidFill>
                <a:srgbClr val="98B855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8B855"/>
              </a:solidFill>
              <a:ln>
                <a:solidFill>
                  <a:srgbClr val="98B855"/>
                </a:solidFill>
                <a:prstDash val="solid"/>
              </a:ln>
            </c:spPr>
          </c:marker>
          <c:xVal>
            <c:numRef>
              <c:f>'KRÁLOVEHRADECKÝ KRAJ'!$B$71:$N$71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xVal>
          <c:yVal>
            <c:numRef>
              <c:f>'KRÁLOVEHRADECKÝ KRAJ'!$B$74:$N$74</c:f>
              <c:numCache>
                <c:formatCode>#,##0</c:formatCode>
                <c:ptCount val="12"/>
                <c:pt idx="0">
                  <c:v>42090</c:v>
                </c:pt>
                <c:pt idx="1">
                  <c:v>34187</c:v>
                </c:pt>
                <c:pt idx="2">
                  <c:v>34360</c:v>
                </c:pt>
                <c:pt idx="3">
                  <c:v>29980</c:v>
                </c:pt>
                <c:pt idx="4">
                  <c:v>33777</c:v>
                </c:pt>
                <c:pt idx="5">
                  <c:v>41782</c:v>
                </c:pt>
                <c:pt idx="6">
                  <c:v>44024</c:v>
                </c:pt>
                <c:pt idx="7">
                  <c:v>40164</c:v>
                </c:pt>
                <c:pt idx="8">
                  <c:v>40003</c:v>
                </c:pt>
                <c:pt idx="9">
                  <c:v>43226</c:v>
                </c:pt>
                <c:pt idx="10">
                  <c:v>33275</c:v>
                </c:pt>
                <c:pt idx="11">
                  <c:v>27134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225-4088-A4F2-834F658C6418}"/>
            </c:ext>
          </c:extLst>
        </c:ser>
        <c:ser>
          <c:idx val="3"/>
          <c:order val="3"/>
          <c:tx>
            <c:strRef>
              <c:f>'KRÁLOVEHRADECKÝ KRAJ'!$A$75</c:f>
              <c:strCache>
                <c:ptCount val="1"/>
                <c:pt idx="0">
                  <c:v>SZ Opočno</c:v>
                </c:pt>
              </c:strCache>
            </c:strRef>
          </c:tx>
          <c:spPr>
            <a:ln w="38100">
              <a:solidFill>
                <a:srgbClr val="7D5FA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7D5FA0"/>
              </a:solidFill>
              <a:ln>
                <a:solidFill>
                  <a:srgbClr val="7D5FA0"/>
                </a:solidFill>
                <a:prstDash val="solid"/>
              </a:ln>
            </c:spPr>
          </c:marker>
          <c:xVal>
            <c:numRef>
              <c:f>'KRÁLOVEHRADECKÝ KRAJ'!$B$71:$N$71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xVal>
          <c:yVal>
            <c:numRef>
              <c:f>'KRÁLOVEHRADECKÝ KRAJ'!$B$75:$N$75</c:f>
              <c:numCache>
                <c:formatCode>#,##0</c:formatCode>
                <c:ptCount val="12"/>
                <c:pt idx="0">
                  <c:v>50789</c:v>
                </c:pt>
                <c:pt idx="1">
                  <c:v>27495</c:v>
                </c:pt>
                <c:pt idx="2">
                  <c:v>26350</c:v>
                </c:pt>
                <c:pt idx="3">
                  <c:v>43309</c:v>
                </c:pt>
                <c:pt idx="4">
                  <c:v>55986</c:v>
                </c:pt>
                <c:pt idx="5">
                  <c:v>50015</c:v>
                </c:pt>
                <c:pt idx="6">
                  <c:v>56829</c:v>
                </c:pt>
                <c:pt idx="7">
                  <c:v>54615</c:v>
                </c:pt>
                <c:pt idx="8">
                  <c:v>50099</c:v>
                </c:pt>
                <c:pt idx="9">
                  <c:v>49464</c:v>
                </c:pt>
                <c:pt idx="10">
                  <c:v>59588</c:v>
                </c:pt>
                <c:pt idx="11">
                  <c:v>47886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225-4088-A4F2-834F658C6418}"/>
            </c:ext>
          </c:extLst>
        </c:ser>
        <c:ser>
          <c:idx val="4"/>
          <c:order val="4"/>
          <c:tx>
            <c:strRef>
              <c:f>'KRÁLOVEHRADECKÝ KRAJ'!$A$76</c:f>
              <c:strCache>
                <c:ptCount val="1"/>
                <c:pt idx="0">
                  <c:v>SZ Ratibořice</c:v>
                </c:pt>
              </c:strCache>
            </c:strRef>
          </c:tx>
          <c:spPr>
            <a:ln w="38100">
              <a:solidFill>
                <a:srgbClr val="46AAC4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6AAC4"/>
              </a:solidFill>
              <a:ln>
                <a:solidFill>
                  <a:srgbClr val="46AAC4"/>
                </a:solidFill>
                <a:prstDash val="solid"/>
              </a:ln>
            </c:spPr>
          </c:marker>
          <c:xVal>
            <c:numRef>
              <c:f>'KRÁLOVEHRADECKÝ KRAJ'!$B$71:$N$71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xVal>
          <c:yVal>
            <c:numRef>
              <c:f>'KRÁLOVEHRADECKÝ KRAJ'!$B$76:$N$76</c:f>
              <c:numCache>
                <c:formatCode>#,##0</c:formatCode>
                <c:ptCount val="12"/>
                <c:pt idx="0">
                  <c:v>71811</c:v>
                </c:pt>
                <c:pt idx="1">
                  <c:v>63574</c:v>
                </c:pt>
                <c:pt idx="2">
                  <c:v>68086</c:v>
                </c:pt>
                <c:pt idx="3">
                  <c:v>66672</c:v>
                </c:pt>
                <c:pt idx="4">
                  <c:v>77301</c:v>
                </c:pt>
                <c:pt idx="5">
                  <c:v>81212</c:v>
                </c:pt>
                <c:pt idx="6">
                  <c:v>82029</c:v>
                </c:pt>
                <c:pt idx="7">
                  <c:v>69344</c:v>
                </c:pt>
                <c:pt idx="8">
                  <c:v>78114</c:v>
                </c:pt>
                <c:pt idx="9">
                  <c:v>60476</c:v>
                </c:pt>
                <c:pt idx="10">
                  <c:v>51156</c:v>
                </c:pt>
                <c:pt idx="11">
                  <c:v>32740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225-4088-A4F2-834F658C6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89568"/>
        <c:axId val="137391104"/>
      </c:scatterChart>
      <c:valAx>
        <c:axId val="1373895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12700">
            <a:solidFill>
              <a:srgbClr val="878787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37391104"/>
        <c:crossesAt val="0"/>
        <c:crossBetween val="midCat"/>
        <c:majorUnit val="1"/>
      </c:valAx>
      <c:valAx>
        <c:axId val="137391104"/>
        <c:scaling>
          <c:orientation val="minMax"/>
        </c:scaling>
        <c:delete val="0"/>
        <c:axPos val="l"/>
        <c:majorGridlines>
          <c:spPr>
            <a:ln w="12700">
              <a:solidFill>
                <a:srgbClr val="878787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rgbClr val="878787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37389568"/>
        <c:crossesAt val="0"/>
        <c:crossBetween val="midCat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75479199296273325"/>
          <c:y val="0.35001099862517188"/>
          <c:w val="0.21390318035858619"/>
          <c:h val="0.2523889513810778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s-CZ"/>
        </a:p>
      </c:txPr>
    </c:legend>
    <c:plotVisOnly val="1"/>
    <c:dispBlanksAs val="zero"/>
    <c:showDLblsOverMax val="0"/>
  </c:chart>
  <c:spPr>
    <a:solidFill>
      <a:srgbClr val="FFFFFF"/>
    </a:solidFill>
    <a:ln w="12700">
      <a:solidFill>
        <a:srgbClr val="878787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51180555555555562" footer="0.51180555555555562"/>
    <c:pageSetup firstPageNumber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470466017994513E-2"/>
          <c:y val="0.11261607002358735"/>
          <c:w val="0.69159812962195988"/>
          <c:h val="0.7860601687646378"/>
        </c:manualLayout>
      </c:layout>
      <c:scatterChart>
        <c:scatterStyle val="lineMarker"/>
        <c:varyColors val="0"/>
        <c:ser>
          <c:idx val="0"/>
          <c:order val="0"/>
          <c:tx>
            <c:strRef>
              <c:f>'LIBERECKÝ KRAJ'!$A$116</c:f>
              <c:strCache>
                <c:ptCount val="1"/>
                <c:pt idx="0">
                  <c:v>SH Bezděz</c:v>
                </c:pt>
              </c:strCache>
            </c:strRef>
          </c:tx>
          <c:spPr>
            <a:ln w="38100">
              <a:solidFill>
                <a:srgbClr val="4A7EBB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A7EBB"/>
              </a:solidFill>
              <a:ln>
                <a:solidFill>
                  <a:srgbClr val="4A7EBB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KRAJ'!$B$116:$M$116</c:f>
              <c:numCache>
                <c:formatCode>#,##0</c:formatCode>
                <c:ptCount val="12"/>
                <c:pt idx="0">
                  <c:v>54695</c:v>
                </c:pt>
                <c:pt idx="1">
                  <c:v>63242</c:v>
                </c:pt>
                <c:pt idx="2">
                  <c:v>58734</c:v>
                </c:pt>
                <c:pt idx="3">
                  <c:v>52243</c:v>
                </c:pt>
                <c:pt idx="4">
                  <c:v>59937</c:v>
                </c:pt>
                <c:pt idx="5">
                  <c:v>60087</c:v>
                </c:pt>
                <c:pt idx="6">
                  <c:v>68073</c:v>
                </c:pt>
                <c:pt idx="7">
                  <c:v>67963</c:v>
                </c:pt>
                <c:pt idx="8">
                  <c:v>67661</c:v>
                </c:pt>
                <c:pt idx="9">
                  <c:v>68049</c:v>
                </c:pt>
                <c:pt idx="10">
                  <c:v>56483</c:v>
                </c:pt>
                <c:pt idx="11">
                  <c:v>53086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8B-4B7D-8FF5-C861FF3A3605}"/>
            </c:ext>
          </c:extLst>
        </c:ser>
        <c:ser>
          <c:idx val="1"/>
          <c:order val="1"/>
          <c:tx>
            <c:strRef>
              <c:f>'LIBERECKÝ KRAJ'!$A$117</c:f>
              <c:strCache>
                <c:ptCount val="1"/>
                <c:pt idx="0">
                  <c:v>SZ Frýdlant</c:v>
                </c:pt>
              </c:strCache>
            </c:strRef>
          </c:tx>
          <c:spPr>
            <a:ln w="38100">
              <a:solidFill>
                <a:srgbClr val="BE4B48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BE4B48"/>
              </a:solidFill>
              <a:ln>
                <a:solidFill>
                  <a:srgbClr val="BE4B48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KRAJ'!$B$117:$M$117</c:f>
              <c:numCache>
                <c:formatCode>#,##0</c:formatCode>
                <c:ptCount val="12"/>
                <c:pt idx="0">
                  <c:v>38550</c:v>
                </c:pt>
                <c:pt idx="1">
                  <c:v>40148</c:v>
                </c:pt>
                <c:pt idx="2">
                  <c:v>36252</c:v>
                </c:pt>
                <c:pt idx="3">
                  <c:v>38168</c:v>
                </c:pt>
                <c:pt idx="4">
                  <c:v>41200</c:v>
                </c:pt>
                <c:pt idx="5">
                  <c:v>43919</c:v>
                </c:pt>
                <c:pt idx="6">
                  <c:v>53092</c:v>
                </c:pt>
                <c:pt idx="7">
                  <c:v>50150</c:v>
                </c:pt>
                <c:pt idx="8">
                  <c:v>49978</c:v>
                </c:pt>
                <c:pt idx="9">
                  <c:v>52727</c:v>
                </c:pt>
                <c:pt idx="10">
                  <c:v>33992</c:v>
                </c:pt>
                <c:pt idx="11">
                  <c:v>31232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8B-4B7D-8FF5-C861FF3A3605}"/>
            </c:ext>
          </c:extLst>
        </c:ser>
        <c:ser>
          <c:idx val="2"/>
          <c:order val="2"/>
          <c:tx>
            <c:strRef>
              <c:f>'LIBERECKÝ KRAJ'!$A$118</c:f>
              <c:strCache>
                <c:ptCount val="1"/>
                <c:pt idx="0">
                  <c:v>SH Grabštejn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KRAJ'!$B$118:$M$118</c:f>
              <c:numCache>
                <c:formatCode>#,##0</c:formatCode>
                <c:ptCount val="12"/>
                <c:pt idx="0">
                  <c:v>14815</c:v>
                </c:pt>
                <c:pt idx="1">
                  <c:v>18338</c:v>
                </c:pt>
                <c:pt idx="2">
                  <c:v>19007</c:v>
                </c:pt>
                <c:pt idx="3">
                  <c:v>16962</c:v>
                </c:pt>
                <c:pt idx="4">
                  <c:v>18885</c:v>
                </c:pt>
                <c:pt idx="5">
                  <c:v>17086</c:v>
                </c:pt>
                <c:pt idx="6">
                  <c:v>19308</c:v>
                </c:pt>
                <c:pt idx="7">
                  <c:v>17478</c:v>
                </c:pt>
                <c:pt idx="8">
                  <c:v>19025</c:v>
                </c:pt>
                <c:pt idx="9">
                  <c:v>22699</c:v>
                </c:pt>
                <c:pt idx="10">
                  <c:v>18271</c:v>
                </c:pt>
                <c:pt idx="11">
                  <c:v>11568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B8B-4B7D-8FF5-C861FF3A3605}"/>
            </c:ext>
          </c:extLst>
        </c:ser>
        <c:ser>
          <c:idx val="3"/>
          <c:order val="3"/>
          <c:tx>
            <c:strRef>
              <c:f>'LIBERECKÝ KRAJ'!$A$119</c:f>
              <c:strCache>
                <c:ptCount val="1"/>
                <c:pt idx="0">
                  <c:v>SZ Hrubý Rohozec</c:v>
                </c:pt>
              </c:strCache>
            </c:strRef>
          </c:tx>
          <c:spPr>
            <a:ln w="38100">
              <a:solidFill>
                <a:srgbClr val="7D5FA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7D5FA0"/>
              </a:solidFill>
              <a:ln>
                <a:solidFill>
                  <a:srgbClr val="7D5FA0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KRAJ'!$B$119:$M$119</c:f>
              <c:numCache>
                <c:formatCode>#,##0</c:formatCode>
                <c:ptCount val="12"/>
                <c:pt idx="0">
                  <c:v>27677</c:v>
                </c:pt>
                <c:pt idx="1">
                  <c:v>26815</c:v>
                </c:pt>
                <c:pt idx="2">
                  <c:v>23733</c:v>
                </c:pt>
                <c:pt idx="3">
                  <c:v>24282</c:v>
                </c:pt>
                <c:pt idx="4">
                  <c:v>24934</c:v>
                </c:pt>
                <c:pt idx="5">
                  <c:v>24497</c:v>
                </c:pt>
                <c:pt idx="6">
                  <c:v>27464</c:v>
                </c:pt>
                <c:pt idx="7">
                  <c:v>26005</c:v>
                </c:pt>
                <c:pt idx="8">
                  <c:v>25013</c:v>
                </c:pt>
                <c:pt idx="9">
                  <c:v>25735</c:v>
                </c:pt>
                <c:pt idx="10">
                  <c:v>17348</c:v>
                </c:pt>
                <c:pt idx="11">
                  <c:v>14096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8B-4B7D-8FF5-C861FF3A3605}"/>
            </c:ext>
          </c:extLst>
        </c:ser>
        <c:ser>
          <c:idx val="4"/>
          <c:order val="4"/>
          <c:tx>
            <c:strRef>
              <c:f>'LIBERECKÝ KRAJ'!$A$120</c:f>
              <c:strCache>
                <c:ptCount val="1"/>
                <c:pt idx="0">
                  <c:v>SZ Lemberk</c:v>
                </c:pt>
              </c:strCache>
            </c:strRef>
          </c:tx>
          <c:spPr>
            <a:ln w="38100">
              <a:solidFill>
                <a:srgbClr val="339966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B050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KRAJ'!$B$120:$M$120</c:f>
              <c:numCache>
                <c:formatCode>#,##0</c:formatCode>
                <c:ptCount val="12"/>
                <c:pt idx="0">
                  <c:v>29417</c:v>
                </c:pt>
                <c:pt idx="1">
                  <c:v>28402</c:v>
                </c:pt>
                <c:pt idx="2">
                  <c:v>31000</c:v>
                </c:pt>
                <c:pt idx="3">
                  <c:v>26228</c:v>
                </c:pt>
                <c:pt idx="4">
                  <c:v>29646</c:v>
                </c:pt>
                <c:pt idx="5">
                  <c:v>31671</c:v>
                </c:pt>
                <c:pt idx="6">
                  <c:v>34349</c:v>
                </c:pt>
                <c:pt idx="7">
                  <c:v>33515</c:v>
                </c:pt>
                <c:pt idx="8">
                  <c:v>34474</c:v>
                </c:pt>
                <c:pt idx="9">
                  <c:v>35611</c:v>
                </c:pt>
                <c:pt idx="10">
                  <c:v>27218</c:v>
                </c:pt>
                <c:pt idx="11">
                  <c:v>24583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B8B-4B7D-8FF5-C861FF3A3605}"/>
            </c:ext>
          </c:extLst>
        </c:ser>
        <c:ser>
          <c:idx val="5"/>
          <c:order val="5"/>
          <c:tx>
            <c:strRef>
              <c:f>'LIBERECKÝ KRAJ'!$A$121</c:f>
              <c:strCache>
                <c:ptCount val="1"/>
                <c:pt idx="0">
                  <c:v>SZ Sychrov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KRAJ'!$B$121:$M$121</c:f>
              <c:numCache>
                <c:formatCode>#,##0</c:formatCode>
                <c:ptCount val="12"/>
                <c:pt idx="0">
                  <c:v>122522</c:v>
                </c:pt>
                <c:pt idx="1">
                  <c:v>122122</c:v>
                </c:pt>
                <c:pt idx="2">
                  <c:v>106789</c:v>
                </c:pt>
                <c:pt idx="3">
                  <c:v>100100</c:v>
                </c:pt>
                <c:pt idx="4">
                  <c:v>114011</c:v>
                </c:pt>
                <c:pt idx="5">
                  <c:v>111202</c:v>
                </c:pt>
                <c:pt idx="6">
                  <c:v>126621</c:v>
                </c:pt>
                <c:pt idx="7">
                  <c:v>121511</c:v>
                </c:pt>
                <c:pt idx="8">
                  <c:v>115511</c:v>
                </c:pt>
                <c:pt idx="9">
                  <c:v>103777</c:v>
                </c:pt>
                <c:pt idx="10">
                  <c:v>60052</c:v>
                </c:pt>
                <c:pt idx="11">
                  <c:v>53112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8B-4B7D-8FF5-C861FF3A3605}"/>
            </c:ext>
          </c:extLst>
        </c:ser>
        <c:ser>
          <c:idx val="6"/>
          <c:order val="6"/>
          <c:tx>
            <c:strRef>
              <c:f>'LIBERECKÝ KRAJ'!$A$122</c:f>
              <c:strCache>
                <c:ptCount val="1"/>
                <c:pt idx="0">
                  <c:v>SH Trosky</c:v>
                </c:pt>
              </c:strCache>
            </c:strRef>
          </c:tx>
          <c:spPr>
            <a:ln w="38100">
              <a:solidFill>
                <a:srgbClr val="7030A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7030A0"/>
              </a:solidFill>
              <a:ln>
                <a:solidFill>
                  <a:srgbClr val="9999FF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KRAJ'!$B$122:$M$122</c:f>
              <c:numCache>
                <c:formatCode>#,##0</c:formatCode>
                <c:ptCount val="12"/>
                <c:pt idx="0">
                  <c:v>91488</c:v>
                </c:pt>
                <c:pt idx="1">
                  <c:v>103255</c:v>
                </c:pt>
                <c:pt idx="2">
                  <c:v>98317</c:v>
                </c:pt>
                <c:pt idx="3">
                  <c:v>90767</c:v>
                </c:pt>
                <c:pt idx="4">
                  <c:v>100211</c:v>
                </c:pt>
                <c:pt idx="5">
                  <c:v>106255</c:v>
                </c:pt>
                <c:pt idx="6">
                  <c:v>109722</c:v>
                </c:pt>
                <c:pt idx="7">
                  <c:v>112148</c:v>
                </c:pt>
                <c:pt idx="8">
                  <c:v>109539</c:v>
                </c:pt>
                <c:pt idx="9">
                  <c:v>116948</c:v>
                </c:pt>
                <c:pt idx="10">
                  <c:v>99662</c:v>
                </c:pt>
                <c:pt idx="11">
                  <c:v>96985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B8B-4B7D-8FF5-C861FF3A3605}"/>
            </c:ext>
          </c:extLst>
        </c:ser>
        <c:ser>
          <c:idx val="7"/>
          <c:order val="7"/>
          <c:tx>
            <c:strRef>
              <c:f>'LIBERECKÝ KRAJ'!$A$123</c:f>
              <c:strCache>
                <c:ptCount val="1"/>
                <c:pt idx="0">
                  <c:v>SZ Zákupy</c:v>
                </c:pt>
              </c:strCache>
            </c:strRef>
          </c:tx>
          <c:spPr>
            <a:ln w="38100">
              <a:solidFill>
                <a:srgbClr val="FF8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8080"/>
              </a:solidFill>
              <a:ln>
                <a:solidFill>
                  <a:srgbClr val="FF8080"/>
                </a:solidFill>
                <a:prstDash val="solid"/>
              </a:ln>
            </c:spPr>
          </c:marker>
          <c:xVal>
            <c:numRef>
              <c:f>'LIBERECKÝ KRAJ'!$B$115:$M$115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'LIBERECKÝ KRAJ'!$B$123:$M$123</c:f>
              <c:numCache>
                <c:formatCode>#,##0</c:formatCode>
                <c:ptCount val="12"/>
                <c:pt idx="0">
                  <c:v>20508</c:v>
                </c:pt>
                <c:pt idx="1">
                  <c:v>18458</c:v>
                </c:pt>
                <c:pt idx="2">
                  <c:v>15949</c:v>
                </c:pt>
                <c:pt idx="3">
                  <c:v>16358</c:v>
                </c:pt>
                <c:pt idx="4">
                  <c:v>35894</c:v>
                </c:pt>
                <c:pt idx="5">
                  <c:v>33306</c:v>
                </c:pt>
                <c:pt idx="6">
                  <c:v>33689</c:v>
                </c:pt>
                <c:pt idx="7">
                  <c:v>33033</c:v>
                </c:pt>
                <c:pt idx="8">
                  <c:v>32367</c:v>
                </c:pt>
                <c:pt idx="9">
                  <c:v>29239</c:v>
                </c:pt>
                <c:pt idx="10">
                  <c:v>22235</c:v>
                </c:pt>
                <c:pt idx="11">
                  <c:v>17912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8B-4B7D-8FF5-C861FF3A3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562752"/>
        <c:axId val="137576832"/>
      </c:scatterChart>
      <c:valAx>
        <c:axId val="13756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rgbClr val="878787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37576832"/>
        <c:crossesAt val="0"/>
        <c:crossBetween val="midCat"/>
        <c:majorUnit val="1"/>
      </c:valAx>
      <c:valAx>
        <c:axId val="137576832"/>
        <c:scaling>
          <c:orientation val="minMax"/>
        </c:scaling>
        <c:delete val="0"/>
        <c:axPos val="l"/>
        <c:majorGridlines>
          <c:spPr>
            <a:ln w="12700">
              <a:solidFill>
                <a:srgbClr val="878787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rgbClr val="878787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37562752"/>
        <c:crossesAt val="0"/>
        <c:crossBetween val="midCat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77176366541138874"/>
          <c:y val="0.2995587713697957"/>
          <c:w val="0.18342976149720444"/>
          <c:h val="0.3806422170201698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s-CZ"/>
        </a:p>
      </c:txPr>
    </c:legend>
    <c:plotVisOnly val="1"/>
    <c:dispBlanksAs val="zero"/>
    <c:showDLblsOverMax val="0"/>
  </c:chart>
  <c:spPr>
    <a:solidFill>
      <a:srgbClr val="FFFFFF"/>
    </a:solidFill>
    <a:ln w="12700">
      <a:solidFill>
        <a:srgbClr val="878787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51180555555555562" footer="0.51180555555555562"/>
    <c:pageSetup firstPageNumber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59341050679094E-2"/>
          <c:y val="0.10395338408110599"/>
          <c:w val="0.68861241803005591"/>
          <c:h val="0.8025201251061375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'PARDUBICKÝ KRAJ'!$A$72</c:f>
              <c:strCache>
                <c:ptCount val="1"/>
                <c:pt idx="0">
                  <c:v>SH Kunětická hora</c:v>
                </c:pt>
              </c:strCache>
            </c:strRef>
          </c:tx>
          <c:spPr>
            <a:ln w="38100">
              <a:solidFill>
                <a:srgbClr val="4A7EBB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A7EBB"/>
              </a:solidFill>
              <a:ln>
                <a:solidFill>
                  <a:srgbClr val="4A7EBB"/>
                </a:solidFill>
                <a:prstDash val="solid"/>
              </a:ln>
            </c:spPr>
          </c:marker>
          <c:xVal>
            <c:numRef>
              <c:f>'PARDUBICKÝ KRAJ'!$B$71:$M$71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'PARDUBICKÝ KRAJ'!$B$72:$M$72</c:f>
              <c:numCache>
                <c:formatCode>#,##0</c:formatCode>
                <c:ptCount val="12"/>
                <c:pt idx="0">
                  <c:v>25484</c:v>
                </c:pt>
                <c:pt idx="1">
                  <c:v>31172</c:v>
                </c:pt>
                <c:pt idx="2">
                  <c:v>29283</c:v>
                </c:pt>
                <c:pt idx="3">
                  <c:v>30304</c:v>
                </c:pt>
                <c:pt idx="4">
                  <c:v>36773</c:v>
                </c:pt>
                <c:pt idx="5">
                  <c:v>43548</c:v>
                </c:pt>
                <c:pt idx="6">
                  <c:v>34635</c:v>
                </c:pt>
                <c:pt idx="7">
                  <c:v>40526</c:v>
                </c:pt>
                <c:pt idx="8">
                  <c:v>33755</c:v>
                </c:pt>
                <c:pt idx="9">
                  <c:v>34198</c:v>
                </c:pt>
                <c:pt idx="10">
                  <c:v>21441</c:v>
                </c:pt>
                <c:pt idx="11">
                  <c:v>13307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A5-4E94-8E68-E4596FBE94FA}"/>
            </c:ext>
          </c:extLst>
        </c:ser>
        <c:ser>
          <c:idx val="1"/>
          <c:order val="1"/>
          <c:tx>
            <c:strRef>
              <c:f>'PARDUBICKÝ KRAJ'!$A$73</c:f>
              <c:strCache>
                <c:ptCount val="1"/>
                <c:pt idx="0">
                  <c:v>SH Litice</c:v>
                </c:pt>
              </c:strCache>
            </c:strRef>
          </c:tx>
          <c:spPr>
            <a:ln w="38100">
              <a:solidFill>
                <a:srgbClr val="BE4B48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BE4B48"/>
              </a:solidFill>
              <a:ln>
                <a:solidFill>
                  <a:srgbClr val="BE4B48"/>
                </a:solidFill>
                <a:prstDash val="solid"/>
              </a:ln>
            </c:spPr>
          </c:marker>
          <c:xVal>
            <c:numRef>
              <c:f>'PARDUBICKÝ KRAJ'!$B$71:$M$71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'PARDUBICKÝ KRAJ'!$B$73:$M$73</c:f>
              <c:numCache>
                <c:formatCode>#,##0</c:formatCode>
                <c:ptCount val="12"/>
                <c:pt idx="0">
                  <c:v>11112</c:v>
                </c:pt>
                <c:pt idx="1">
                  <c:v>12181</c:v>
                </c:pt>
                <c:pt idx="2">
                  <c:v>11002</c:v>
                </c:pt>
                <c:pt idx="3">
                  <c:v>9523</c:v>
                </c:pt>
                <c:pt idx="4">
                  <c:v>10127</c:v>
                </c:pt>
                <c:pt idx="5">
                  <c:v>911</c:v>
                </c:pt>
                <c:pt idx="6">
                  <c:v>3135</c:v>
                </c:pt>
                <c:pt idx="7">
                  <c:v>11488</c:v>
                </c:pt>
                <c:pt idx="8">
                  <c:v>11010</c:v>
                </c:pt>
                <c:pt idx="9">
                  <c:v>11701</c:v>
                </c:pt>
                <c:pt idx="10">
                  <c:v>10450</c:v>
                </c:pt>
                <c:pt idx="11">
                  <c:v>10149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A5-4E94-8E68-E4596FBE94FA}"/>
            </c:ext>
          </c:extLst>
        </c:ser>
        <c:ser>
          <c:idx val="2"/>
          <c:order val="2"/>
          <c:tx>
            <c:strRef>
              <c:f>'PARDUBICKÝ KRAJ'!$A$74</c:f>
              <c:strCache>
                <c:ptCount val="1"/>
                <c:pt idx="0">
                  <c:v>SZ Litomyšl</c:v>
                </c:pt>
              </c:strCache>
            </c:strRef>
          </c:tx>
          <c:spPr>
            <a:ln w="38100">
              <a:solidFill>
                <a:srgbClr val="98B855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8B855"/>
              </a:solidFill>
              <a:ln>
                <a:solidFill>
                  <a:srgbClr val="98B855"/>
                </a:solidFill>
                <a:prstDash val="solid"/>
              </a:ln>
            </c:spPr>
          </c:marker>
          <c:xVal>
            <c:numRef>
              <c:f>'PARDUBICKÝ KRAJ'!$B$71:$M$71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'PARDUBICKÝ KRAJ'!$B$74:$M$74</c:f>
              <c:numCache>
                <c:formatCode>#,##0</c:formatCode>
                <c:ptCount val="12"/>
                <c:pt idx="0">
                  <c:v>29854</c:v>
                </c:pt>
                <c:pt idx="1">
                  <c:v>36416</c:v>
                </c:pt>
                <c:pt idx="2">
                  <c:v>26076</c:v>
                </c:pt>
                <c:pt idx="3">
                  <c:v>36690</c:v>
                </c:pt>
                <c:pt idx="4">
                  <c:v>51610</c:v>
                </c:pt>
                <c:pt idx="5">
                  <c:v>50888</c:v>
                </c:pt>
                <c:pt idx="6">
                  <c:v>50249</c:v>
                </c:pt>
                <c:pt idx="7">
                  <c:v>48318</c:v>
                </c:pt>
                <c:pt idx="8">
                  <c:v>52657</c:v>
                </c:pt>
                <c:pt idx="9">
                  <c:v>53292</c:v>
                </c:pt>
                <c:pt idx="10">
                  <c:v>26641</c:v>
                </c:pt>
                <c:pt idx="11">
                  <c:v>29086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A5-4E94-8E68-E4596FBE94FA}"/>
            </c:ext>
          </c:extLst>
        </c:ser>
        <c:ser>
          <c:idx val="3"/>
          <c:order val="3"/>
          <c:tx>
            <c:strRef>
              <c:f>'PARDUBICKÝ KRAJ'!$A$75</c:f>
              <c:strCache>
                <c:ptCount val="1"/>
                <c:pt idx="0">
                  <c:v>SZ Slatiňany</c:v>
                </c:pt>
              </c:strCache>
            </c:strRef>
          </c:tx>
          <c:spPr>
            <a:ln w="38100">
              <a:solidFill>
                <a:srgbClr val="46AAC4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B0F0"/>
              </a:solidFill>
              <a:ln>
                <a:solidFill>
                  <a:srgbClr val="46AAC4"/>
                </a:solidFill>
                <a:prstDash val="solid"/>
              </a:ln>
            </c:spPr>
          </c:marker>
          <c:xVal>
            <c:numRef>
              <c:f>'PARDUBICKÝ KRAJ'!$B$71:$M$71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xVal>
          <c:yVal>
            <c:numRef>
              <c:f>'PARDUBICKÝ KRAJ'!$B$75:$M$75</c:f>
              <c:numCache>
                <c:formatCode>#,##0</c:formatCode>
                <c:ptCount val="12"/>
                <c:pt idx="0">
                  <c:v>11664</c:v>
                </c:pt>
                <c:pt idx="1">
                  <c:v>13055</c:v>
                </c:pt>
                <c:pt idx="2">
                  <c:v>16705</c:v>
                </c:pt>
                <c:pt idx="3">
                  <c:v>19385</c:v>
                </c:pt>
                <c:pt idx="4">
                  <c:v>23922</c:v>
                </c:pt>
                <c:pt idx="5">
                  <c:v>22614</c:v>
                </c:pt>
                <c:pt idx="6">
                  <c:v>25872</c:v>
                </c:pt>
                <c:pt idx="7">
                  <c:v>29323</c:v>
                </c:pt>
                <c:pt idx="8">
                  <c:v>15270</c:v>
                </c:pt>
                <c:pt idx="9">
                  <c:v>10758</c:v>
                </c:pt>
                <c:pt idx="10">
                  <c:v>42679</c:v>
                </c:pt>
                <c:pt idx="11">
                  <c:v>31383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A5-4E94-8E68-E4596FBE9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954368"/>
        <c:axId val="110955520"/>
      </c:scatterChart>
      <c:valAx>
        <c:axId val="110954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rgbClr val="878787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10955520"/>
        <c:crossesAt val="0"/>
        <c:crossBetween val="midCat"/>
        <c:majorUnit val="1"/>
      </c:valAx>
      <c:valAx>
        <c:axId val="110955520"/>
        <c:scaling>
          <c:orientation val="minMax"/>
        </c:scaling>
        <c:delete val="0"/>
        <c:axPos val="l"/>
        <c:majorGridlines>
          <c:spPr>
            <a:ln w="12700">
              <a:solidFill>
                <a:srgbClr val="878787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rgbClr val="878787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110954368"/>
        <c:crossesAt val="0"/>
        <c:crossBetween val="midCat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77183660096179263"/>
          <c:y val="0.37631116276785653"/>
          <c:w val="0.18658309993130076"/>
          <c:h val="0.220381204948134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s-CZ"/>
        </a:p>
      </c:txPr>
    </c:legend>
    <c:plotVisOnly val="1"/>
    <c:dispBlanksAs val="zero"/>
    <c:showDLblsOverMax val="0"/>
  </c:chart>
  <c:spPr>
    <a:solidFill>
      <a:srgbClr val="FFFFFF"/>
    </a:solidFill>
    <a:ln w="12700">
      <a:solidFill>
        <a:srgbClr val="878787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51180555555555562" footer="0.51180555555555562"/>
    <c:pageSetup firstPageNumber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/>
              <a:t>Celková návštěvnost ÚPS Sychrov</a:t>
            </a:r>
          </a:p>
        </c:rich>
      </c:tx>
      <c:layout>
        <c:manualLayout>
          <c:xMode val="edge"/>
          <c:yMode val="edge"/>
          <c:x val="0.28763437179048307"/>
          <c:y val="3.53994688717007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893528134706135"/>
          <c:y val="0.20354616301071499"/>
          <c:w val="0.58981952576440755"/>
          <c:h val="0.5958887670748465"/>
        </c:manualLayout>
      </c:layout>
      <c:lineChart>
        <c:grouping val="standard"/>
        <c:varyColors val="0"/>
        <c:ser>
          <c:idx val="0"/>
          <c:order val="0"/>
          <c:tx>
            <c:strRef>
              <c:f>'CELKOVÁ NÁVŠTĚVNOST ÚPS SYCHROV'!$A$1</c:f>
              <c:strCache>
                <c:ptCount val="1"/>
                <c:pt idx="0">
                  <c:v>Královéhradecký kraj</c:v>
                </c:pt>
              </c:strCache>
            </c:strRef>
          </c:tx>
          <c:spPr>
            <a:ln w="38100">
              <a:solidFill>
                <a:srgbClr val="004586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4586"/>
              </a:solidFill>
              <a:ln>
                <a:solidFill>
                  <a:srgbClr val="004586"/>
                </a:solidFill>
                <a:prstDash val="solid"/>
              </a:ln>
            </c:spPr>
          </c:marker>
          <c:cat>
            <c:numRef>
              <c:f>'CELKOVÁ NÁVŠTĚVNOST ÚPS SYCHROV'!$B$1:$M$1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cat>
          <c:val>
            <c:numRef>
              <c:f>'CELKOVÁ NÁVŠTĚVNOST ÚPS SYCHROV'!$B$7:$M$7</c:f>
              <c:numCache>
                <c:formatCode>#,##0</c:formatCode>
                <c:ptCount val="12"/>
                <c:pt idx="0">
                  <c:v>243910</c:v>
                </c:pt>
                <c:pt idx="1">
                  <c:v>204481</c:v>
                </c:pt>
                <c:pt idx="2">
                  <c:v>199025</c:v>
                </c:pt>
                <c:pt idx="3">
                  <c:v>206419</c:v>
                </c:pt>
                <c:pt idx="4">
                  <c:v>200438</c:v>
                </c:pt>
                <c:pt idx="5">
                  <c:v>345970</c:v>
                </c:pt>
                <c:pt idx="6">
                  <c:v>326137</c:v>
                </c:pt>
                <c:pt idx="7">
                  <c:v>314983</c:v>
                </c:pt>
                <c:pt idx="8">
                  <c:v>304267</c:v>
                </c:pt>
                <c:pt idx="9">
                  <c:v>272720</c:v>
                </c:pt>
                <c:pt idx="10">
                  <c:v>222238</c:v>
                </c:pt>
                <c:pt idx="11">
                  <c:v>185934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15-4BA6-BA5C-8836BF25BE42}"/>
            </c:ext>
          </c:extLst>
        </c:ser>
        <c:ser>
          <c:idx val="1"/>
          <c:order val="1"/>
          <c:tx>
            <c:strRef>
              <c:f>'CELKOVÁ NÁVŠTĚVNOST ÚPS SYCHROV'!$A$10</c:f>
              <c:strCache>
                <c:ptCount val="1"/>
                <c:pt idx="0">
                  <c:v>Liberecký kraj</c:v>
                </c:pt>
              </c:strCache>
            </c:strRef>
          </c:tx>
          <c:spPr>
            <a:ln w="38100">
              <a:solidFill>
                <a:srgbClr val="FF420E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420E"/>
              </a:solidFill>
              <a:ln>
                <a:solidFill>
                  <a:srgbClr val="FF420E"/>
                </a:solidFill>
                <a:prstDash val="solid"/>
              </a:ln>
            </c:spPr>
          </c:marker>
          <c:cat>
            <c:numRef>
              <c:f>'CELKOVÁ NÁVŠTĚVNOST ÚPS SYCHROV'!$B$1:$M$1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cat>
          <c:val>
            <c:numRef>
              <c:f>'CELKOVÁ NÁVŠTĚVNOST ÚPS SYCHROV'!$B$19:$M$19</c:f>
              <c:numCache>
                <c:formatCode>#,##0</c:formatCode>
                <c:ptCount val="12"/>
                <c:pt idx="0">
                  <c:v>399672</c:v>
                </c:pt>
                <c:pt idx="1">
                  <c:v>420780</c:v>
                </c:pt>
                <c:pt idx="2">
                  <c:v>389781</c:v>
                </c:pt>
                <c:pt idx="3">
                  <c:v>365108</c:v>
                </c:pt>
                <c:pt idx="4">
                  <c:v>424718</c:v>
                </c:pt>
                <c:pt idx="5">
                  <c:v>428023</c:v>
                </c:pt>
                <c:pt idx="6">
                  <c:v>472318</c:v>
                </c:pt>
                <c:pt idx="7">
                  <c:v>461803</c:v>
                </c:pt>
                <c:pt idx="8">
                  <c:v>453568</c:v>
                </c:pt>
                <c:pt idx="9">
                  <c:v>454785</c:v>
                </c:pt>
                <c:pt idx="10">
                  <c:v>335261</c:v>
                </c:pt>
                <c:pt idx="11">
                  <c:v>302574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15-4BA6-BA5C-8836BF25BE42}"/>
            </c:ext>
          </c:extLst>
        </c:ser>
        <c:ser>
          <c:idx val="2"/>
          <c:order val="2"/>
          <c:tx>
            <c:strRef>
              <c:f>'CELKOVÁ NÁVŠTĚVNOST ÚPS SYCHROV'!$A$22</c:f>
              <c:strCache>
                <c:ptCount val="1"/>
                <c:pt idx="0">
                  <c:v>Pardubický kraj</c:v>
                </c:pt>
              </c:strCache>
            </c:strRef>
          </c:tx>
          <c:spPr>
            <a:ln w="38100">
              <a:solidFill>
                <a:srgbClr val="FFD32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C000"/>
              </a:solidFill>
              <a:ln>
                <a:solidFill>
                  <a:srgbClr val="FFD320"/>
                </a:solidFill>
                <a:prstDash val="solid"/>
              </a:ln>
            </c:spPr>
          </c:marker>
          <c:cat>
            <c:numRef>
              <c:f>'CELKOVÁ NÁVŠTĚVNOST ÚPS SYCHROV'!$B$1:$M$1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cat>
          <c:val>
            <c:numRef>
              <c:f>'CELKOVÁ NÁVŠTĚVNOST ÚPS SYCHROV'!$B$28:$M$28</c:f>
              <c:numCache>
                <c:formatCode>#,##0</c:formatCode>
                <c:ptCount val="12"/>
                <c:pt idx="0">
                  <c:v>133004</c:v>
                </c:pt>
                <c:pt idx="1">
                  <c:v>166238</c:v>
                </c:pt>
                <c:pt idx="2">
                  <c:v>151509</c:v>
                </c:pt>
                <c:pt idx="3">
                  <c:v>154165</c:v>
                </c:pt>
                <c:pt idx="4">
                  <c:v>196473</c:v>
                </c:pt>
                <c:pt idx="5">
                  <c:v>181567</c:v>
                </c:pt>
                <c:pt idx="6">
                  <c:v>188108</c:v>
                </c:pt>
                <c:pt idx="7">
                  <c:v>211268</c:v>
                </c:pt>
                <c:pt idx="8">
                  <c:v>187017</c:v>
                </c:pt>
                <c:pt idx="9">
                  <c:v>109949</c:v>
                </c:pt>
                <c:pt idx="10">
                  <c:v>101211</c:v>
                </c:pt>
                <c:pt idx="11">
                  <c:v>83925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15-4BA6-BA5C-8836BF25BE42}"/>
            </c:ext>
          </c:extLst>
        </c:ser>
        <c:ser>
          <c:idx val="3"/>
          <c:order val="3"/>
          <c:tx>
            <c:strRef>
              <c:f>'CELKOVÁ NÁVŠTĚVNOST ÚPS SYCHROV'!$A$32</c:f>
              <c:strCache>
                <c:ptCount val="1"/>
                <c:pt idx="0">
                  <c:v>Celkem na ÚPS Sychrov</c:v>
                </c:pt>
              </c:strCache>
            </c:strRef>
          </c:tx>
          <c:spPr>
            <a:ln w="38100">
              <a:solidFill>
                <a:srgbClr val="579D1C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579D1C"/>
              </a:solidFill>
              <a:ln>
                <a:solidFill>
                  <a:srgbClr val="579D1C"/>
                </a:solidFill>
                <a:prstDash val="solid"/>
              </a:ln>
            </c:spPr>
          </c:marker>
          <c:cat>
            <c:numRef>
              <c:f>'CELKOVÁ NÁVŠTĚVNOST ÚPS SYCHROV'!$B$1:$M$1</c:f>
              <c:numCache>
                <c:formatCode>0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  <c:pt idx="10" formatCode="General">
                  <c:v>2020</c:v>
                </c:pt>
                <c:pt idx="11" formatCode="General">
                  <c:v>2021</c:v>
                </c:pt>
              </c:numCache>
            </c:numRef>
          </c:cat>
          <c:val>
            <c:numRef>
              <c:f>'CELKOVÁ NÁVŠTĚVNOST ÚPS SYCHROV'!$B$32:$M$32</c:f>
              <c:numCache>
                <c:formatCode>#,##0</c:formatCode>
                <c:ptCount val="12"/>
                <c:pt idx="0">
                  <c:v>776586</c:v>
                </c:pt>
                <c:pt idx="1">
                  <c:v>791499</c:v>
                </c:pt>
                <c:pt idx="2">
                  <c:v>740315</c:v>
                </c:pt>
                <c:pt idx="3">
                  <c:v>725692</c:v>
                </c:pt>
                <c:pt idx="4">
                  <c:v>821629</c:v>
                </c:pt>
                <c:pt idx="5">
                  <c:v>955560</c:v>
                </c:pt>
                <c:pt idx="6">
                  <c:v>986563</c:v>
                </c:pt>
                <c:pt idx="7">
                  <c:v>988054</c:v>
                </c:pt>
                <c:pt idx="8">
                  <c:v>944852</c:v>
                </c:pt>
                <c:pt idx="9">
                  <c:v>837454</c:v>
                </c:pt>
                <c:pt idx="10">
                  <c:v>658710</c:v>
                </c:pt>
                <c:pt idx="11">
                  <c:v>572433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15-4BA6-BA5C-8836BF25B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149440"/>
        <c:axId val="111151360"/>
      </c:lineChart>
      <c:catAx>
        <c:axId val="111149440"/>
        <c:scaling>
          <c:orientation val="minMax"/>
        </c:scaling>
        <c:delete val="0"/>
        <c:axPos val="b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/>
                  <a:t>Roky</a:t>
                </a:r>
              </a:p>
            </c:rich>
          </c:tx>
          <c:layout>
            <c:manualLayout>
              <c:xMode val="edge"/>
              <c:yMode val="edge"/>
              <c:x val="0.38295490655641323"/>
              <c:y val="0.8908833298492544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1115136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11151360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s-CZ"/>
                  <a:t>Počet návštěvníků</a:t>
                </a:r>
              </a:p>
            </c:rich>
          </c:tx>
          <c:layout>
            <c:manualLayout>
              <c:xMode val="edge"/>
              <c:yMode val="edge"/>
              <c:x val="2.6756730659503691E-2"/>
              <c:y val="0.3510432877306268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11149440"/>
        <c:crossesAt val="1"/>
        <c:crossBetween val="midCat"/>
      </c:valAx>
      <c:spPr>
        <a:noFill/>
        <a:ln w="3175">
          <a:solidFill>
            <a:srgbClr val="B3B3B3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6278864362986776"/>
          <c:y val="0.35006093264890564"/>
          <c:w val="0.23332592189364837"/>
          <c:h val="0.2507452055218757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51180555555555562" footer="0.51180555555555562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79</xdr:row>
      <xdr:rowOff>57150</xdr:rowOff>
    </xdr:from>
    <xdr:to>
      <xdr:col>12</xdr:col>
      <xdr:colOff>323850</xdr:colOff>
      <xdr:row>106</xdr:row>
      <xdr:rowOff>85725</xdr:rowOff>
    </xdr:to>
    <xdr:graphicFrame macro="">
      <xdr:nvGraphicFramePr>
        <xdr:cNvPr id="1044" name="graf 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125</xdr:row>
      <xdr:rowOff>95250</xdr:rowOff>
    </xdr:from>
    <xdr:to>
      <xdr:col>11</xdr:col>
      <xdr:colOff>200025</xdr:colOff>
      <xdr:row>151</xdr:row>
      <xdr:rowOff>114300</xdr:rowOff>
    </xdr:to>
    <xdr:graphicFrame macro="">
      <xdr:nvGraphicFramePr>
        <xdr:cNvPr id="2068" name="graf 1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79</xdr:row>
      <xdr:rowOff>9525</xdr:rowOff>
    </xdr:from>
    <xdr:to>
      <xdr:col>11</xdr:col>
      <xdr:colOff>123825</xdr:colOff>
      <xdr:row>107</xdr:row>
      <xdr:rowOff>57150</xdr:rowOff>
    </xdr:to>
    <xdr:graphicFrame macro="">
      <xdr:nvGraphicFramePr>
        <xdr:cNvPr id="3092" name="graf 1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36</xdr:row>
      <xdr:rowOff>57150</xdr:rowOff>
    </xdr:from>
    <xdr:to>
      <xdr:col>19</xdr:col>
      <xdr:colOff>114299</xdr:colOff>
      <xdr:row>56</xdr:row>
      <xdr:rowOff>47625</xdr:rowOff>
    </xdr:to>
    <xdr:graphicFrame macro="">
      <xdr:nvGraphicFramePr>
        <xdr:cNvPr id="4116" name="graf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1"/>
  <sheetViews>
    <sheetView topLeftCell="A52" zoomScale="110" zoomScaleNormal="110" workbookViewId="0">
      <selection activeCell="O55" sqref="O55"/>
    </sheetView>
  </sheetViews>
  <sheetFormatPr defaultColWidth="9.109375" defaultRowHeight="10.199999999999999" x14ac:dyDescent="0.2"/>
  <cols>
    <col min="1" max="1" width="17.5546875" style="1" customWidth="1"/>
    <col min="2" max="2" width="6.44140625" style="1" customWidth="1"/>
    <col min="3" max="3" width="0" style="1" hidden="1" customWidth="1"/>
    <col min="4" max="16" width="8.6640625" style="1" customWidth="1"/>
    <col min="17" max="16384" width="9.109375" style="1"/>
  </cols>
  <sheetData>
    <row r="1" spans="1:16" ht="13.5" customHeight="1" thickTop="1" thickBot="1" x14ac:dyDescent="0.25">
      <c r="A1" s="2" t="s">
        <v>0</v>
      </c>
      <c r="B1" s="2" t="s">
        <v>1</v>
      </c>
      <c r="C1" s="2"/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</row>
    <row r="2" spans="1:16" ht="13.5" customHeight="1" thickTop="1" x14ac:dyDescent="0.2">
      <c r="A2" s="136" t="s">
        <v>15</v>
      </c>
      <c r="B2" s="3">
        <v>2021</v>
      </c>
      <c r="C2" s="8"/>
      <c r="D2" s="128">
        <v>0</v>
      </c>
      <c r="E2" s="8">
        <v>0</v>
      </c>
      <c r="F2" s="8">
        <v>0</v>
      </c>
      <c r="G2" s="8">
        <v>0</v>
      </c>
      <c r="H2" s="8">
        <v>12</v>
      </c>
      <c r="I2" s="135">
        <v>1842</v>
      </c>
      <c r="J2" s="135">
        <v>9234</v>
      </c>
      <c r="K2" s="135">
        <v>9284</v>
      </c>
      <c r="L2" s="8">
        <v>2783</v>
      </c>
      <c r="M2" s="8">
        <v>1362</v>
      </c>
      <c r="N2" s="8">
        <v>0</v>
      </c>
      <c r="O2" s="129">
        <v>0</v>
      </c>
      <c r="P2" s="6">
        <f>SUM(D2:O2)</f>
        <v>24517</v>
      </c>
    </row>
    <row r="3" spans="1:16" ht="13.5" customHeight="1" x14ac:dyDescent="0.2">
      <c r="A3" s="137"/>
      <c r="B3" s="7">
        <v>2020</v>
      </c>
      <c r="C3" s="12"/>
      <c r="D3" s="115">
        <v>85</v>
      </c>
      <c r="E3" s="84">
        <v>0</v>
      </c>
      <c r="F3" s="84">
        <v>0</v>
      </c>
      <c r="G3" s="84">
        <v>0</v>
      </c>
      <c r="H3" s="84">
        <v>398</v>
      </c>
      <c r="I3" s="85">
        <v>2081</v>
      </c>
      <c r="J3" s="85">
        <v>8925</v>
      </c>
      <c r="K3" s="85">
        <v>8977</v>
      </c>
      <c r="L3" s="84">
        <v>2789</v>
      </c>
      <c r="M3" s="84">
        <v>415</v>
      </c>
      <c r="N3" s="84">
        <v>0</v>
      </c>
      <c r="O3" s="103">
        <v>0</v>
      </c>
      <c r="P3" s="11">
        <f>SUM(D3:O3)</f>
        <v>23670</v>
      </c>
    </row>
    <row r="4" spans="1:16" ht="13.5" customHeight="1" thickBot="1" x14ac:dyDescent="0.25">
      <c r="A4" s="137"/>
      <c r="B4" s="7">
        <v>2019</v>
      </c>
      <c r="C4" s="53"/>
      <c r="D4" s="115">
        <v>0</v>
      </c>
      <c r="E4" s="84">
        <v>0</v>
      </c>
      <c r="F4" s="84">
        <v>184</v>
      </c>
      <c r="G4" s="85">
        <v>3582</v>
      </c>
      <c r="H4" s="85">
        <v>4075</v>
      </c>
      <c r="I4" s="85">
        <v>2502</v>
      </c>
      <c r="J4" s="85">
        <v>8879</v>
      </c>
      <c r="K4" s="85">
        <v>10139</v>
      </c>
      <c r="L4" s="85">
        <v>2518</v>
      </c>
      <c r="M4" s="84">
        <v>1283</v>
      </c>
      <c r="N4" s="84">
        <v>694</v>
      </c>
      <c r="O4" s="93">
        <v>7498</v>
      </c>
      <c r="P4" s="14">
        <f>SUM(D4:O4)</f>
        <v>41354</v>
      </c>
    </row>
    <row r="5" spans="1:16" ht="13.5" customHeight="1" thickTop="1" thickBot="1" x14ac:dyDescent="0.25">
      <c r="A5" s="137"/>
      <c r="B5" s="7">
        <v>2018</v>
      </c>
      <c r="C5" s="4"/>
      <c r="D5" s="115">
        <v>0</v>
      </c>
      <c r="E5" s="107">
        <v>0</v>
      </c>
      <c r="F5" s="85">
        <v>2638</v>
      </c>
      <c r="G5" s="85">
        <v>2687</v>
      </c>
      <c r="H5" s="85">
        <v>3990</v>
      </c>
      <c r="I5" s="85">
        <v>3182</v>
      </c>
      <c r="J5" s="85">
        <v>8630</v>
      </c>
      <c r="K5" s="85">
        <v>7601</v>
      </c>
      <c r="L5" s="85">
        <v>3184</v>
      </c>
      <c r="M5" s="84">
        <v>911</v>
      </c>
      <c r="N5" s="84">
        <v>25</v>
      </c>
      <c r="O5" s="39">
        <v>7003</v>
      </c>
      <c r="P5" s="14">
        <f t="shared" ref="P5:P12" si="0">SUM(D5:O5)</f>
        <v>39851</v>
      </c>
    </row>
    <row r="6" spans="1:16" ht="13.5" customHeight="1" thickTop="1" thickBot="1" x14ac:dyDescent="0.25">
      <c r="A6" s="137"/>
      <c r="B6" s="7">
        <v>2017</v>
      </c>
      <c r="C6" s="4"/>
      <c r="D6" s="106">
        <v>0</v>
      </c>
      <c r="E6" s="85">
        <v>0</v>
      </c>
      <c r="F6" s="85">
        <v>0</v>
      </c>
      <c r="G6" s="85">
        <v>3571</v>
      </c>
      <c r="H6" s="85">
        <v>2983</v>
      </c>
      <c r="I6" s="85">
        <v>2893</v>
      </c>
      <c r="J6" s="85">
        <v>9402</v>
      </c>
      <c r="K6" s="85">
        <v>8355</v>
      </c>
      <c r="L6" s="85">
        <v>3118</v>
      </c>
      <c r="M6" s="85">
        <v>1026</v>
      </c>
      <c r="N6" s="85">
        <v>2729</v>
      </c>
      <c r="O6" s="93">
        <v>5973</v>
      </c>
      <c r="P6" s="11">
        <f t="shared" si="0"/>
        <v>40050</v>
      </c>
    </row>
    <row r="7" spans="1:16" ht="13.5" customHeight="1" thickTop="1" x14ac:dyDescent="0.2">
      <c r="A7" s="137"/>
      <c r="B7" s="7">
        <v>2016</v>
      </c>
      <c r="C7" s="8"/>
      <c r="D7" s="9">
        <v>0</v>
      </c>
      <c r="E7" s="10">
        <v>0</v>
      </c>
      <c r="F7" s="10">
        <v>3598</v>
      </c>
      <c r="G7" s="10">
        <v>1104</v>
      </c>
      <c r="H7" s="10">
        <v>2490</v>
      </c>
      <c r="I7" s="10">
        <v>2780</v>
      </c>
      <c r="J7" s="10">
        <v>7259</v>
      </c>
      <c r="K7" s="10">
        <v>6939</v>
      </c>
      <c r="L7" s="10">
        <v>3228</v>
      </c>
      <c r="M7" s="10">
        <v>1100</v>
      </c>
      <c r="N7" s="10">
        <v>1631</v>
      </c>
      <c r="O7" s="10">
        <v>0</v>
      </c>
      <c r="P7" s="11">
        <f t="shared" si="0"/>
        <v>30129</v>
      </c>
    </row>
    <row r="8" spans="1:16" ht="13.5" customHeight="1" x14ac:dyDescent="0.2">
      <c r="A8" s="137"/>
      <c r="B8" s="7">
        <v>2015</v>
      </c>
      <c r="C8" s="12"/>
      <c r="D8" s="9">
        <v>0</v>
      </c>
      <c r="E8" s="10">
        <v>0</v>
      </c>
      <c r="F8" s="10">
        <v>704</v>
      </c>
      <c r="G8" s="10">
        <v>2937</v>
      </c>
      <c r="H8" s="10">
        <v>2857</v>
      </c>
      <c r="I8" s="10">
        <v>2969</v>
      </c>
      <c r="J8" s="10">
        <v>6340</v>
      </c>
      <c r="K8" s="10">
        <v>6147</v>
      </c>
      <c r="L8" s="10">
        <v>2702</v>
      </c>
      <c r="M8" s="10">
        <v>1206</v>
      </c>
      <c r="N8" s="10">
        <v>1326</v>
      </c>
      <c r="O8" s="13">
        <v>6757</v>
      </c>
      <c r="P8" s="11">
        <f t="shared" si="0"/>
        <v>33945</v>
      </c>
    </row>
    <row r="9" spans="1:16" ht="13.5" customHeight="1" x14ac:dyDescent="0.2">
      <c r="A9" s="137"/>
      <c r="B9" s="7">
        <v>2014</v>
      </c>
      <c r="C9" s="12"/>
      <c r="D9" s="9">
        <v>0</v>
      </c>
      <c r="E9" s="10">
        <v>0</v>
      </c>
      <c r="F9" s="10">
        <v>0</v>
      </c>
      <c r="G9" s="10">
        <v>3522</v>
      </c>
      <c r="H9" s="10">
        <v>2668</v>
      </c>
      <c r="I9" s="10">
        <v>2318</v>
      </c>
      <c r="J9" s="10">
        <v>7259</v>
      </c>
      <c r="K9" s="10">
        <v>7653</v>
      </c>
      <c r="L9" s="10">
        <v>1715</v>
      </c>
      <c r="M9" s="10">
        <v>1047</v>
      </c>
      <c r="N9" s="10">
        <v>4201</v>
      </c>
      <c r="O9" s="13">
        <v>2991</v>
      </c>
      <c r="P9" s="14">
        <f t="shared" si="0"/>
        <v>33374</v>
      </c>
    </row>
    <row r="10" spans="1:16" ht="12" customHeight="1" x14ac:dyDescent="0.2">
      <c r="A10" s="137"/>
      <c r="B10" s="7">
        <v>2013</v>
      </c>
      <c r="C10" s="12"/>
      <c r="D10" s="15">
        <v>0</v>
      </c>
      <c r="E10" s="16">
        <v>0</v>
      </c>
      <c r="F10" s="16">
        <v>2122</v>
      </c>
      <c r="G10" s="16">
        <v>1009</v>
      </c>
      <c r="H10" s="16">
        <v>2084</v>
      </c>
      <c r="I10" s="16">
        <v>2646</v>
      </c>
      <c r="J10" s="16">
        <v>5749</v>
      </c>
      <c r="K10" s="16">
        <v>6102</v>
      </c>
      <c r="L10" s="16">
        <v>1970</v>
      </c>
      <c r="M10" s="16">
        <v>1026</v>
      </c>
      <c r="N10" s="16">
        <v>3344</v>
      </c>
      <c r="O10" s="17">
        <v>3342</v>
      </c>
      <c r="P10" s="14">
        <f t="shared" si="0"/>
        <v>29394</v>
      </c>
    </row>
    <row r="11" spans="1:16" ht="12" customHeight="1" x14ac:dyDescent="0.2">
      <c r="A11" s="137"/>
      <c r="B11" s="18">
        <v>2012</v>
      </c>
      <c r="C11" s="19"/>
      <c r="D11" s="15">
        <v>43</v>
      </c>
      <c r="E11" s="16">
        <v>73</v>
      </c>
      <c r="F11" s="16">
        <v>272</v>
      </c>
      <c r="G11" s="16">
        <v>3341</v>
      </c>
      <c r="H11" s="16">
        <v>2357</v>
      </c>
      <c r="I11" s="16">
        <v>2200</v>
      </c>
      <c r="J11" s="16">
        <v>5750</v>
      </c>
      <c r="K11" s="16">
        <v>6802</v>
      </c>
      <c r="L11" s="16">
        <v>2142</v>
      </c>
      <c r="M11" s="16">
        <v>448</v>
      </c>
      <c r="N11" s="16">
        <v>2636</v>
      </c>
      <c r="O11" s="17">
        <v>4208</v>
      </c>
      <c r="P11" s="14">
        <f t="shared" si="0"/>
        <v>30272</v>
      </c>
    </row>
    <row r="12" spans="1:16" ht="12" customHeight="1" x14ac:dyDescent="0.2">
      <c r="A12" s="138"/>
      <c r="B12" s="18">
        <v>2011</v>
      </c>
      <c r="C12" s="20"/>
      <c r="D12" s="21">
        <v>57</v>
      </c>
      <c r="E12" s="22">
        <v>131</v>
      </c>
      <c r="F12" s="22">
        <v>365</v>
      </c>
      <c r="G12" s="22">
        <v>3718</v>
      </c>
      <c r="H12" s="22">
        <v>2550</v>
      </c>
      <c r="I12" s="22">
        <v>3027</v>
      </c>
      <c r="J12" s="22">
        <v>8520</v>
      </c>
      <c r="K12" s="22">
        <v>6482</v>
      </c>
      <c r="L12" s="22">
        <v>2530</v>
      </c>
      <c r="M12" s="22">
        <v>926</v>
      </c>
      <c r="N12" s="22">
        <v>3344</v>
      </c>
      <c r="O12" s="23">
        <v>3342</v>
      </c>
      <c r="P12" s="24">
        <f t="shared" si="0"/>
        <v>34992</v>
      </c>
    </row>
    <row r="13" spans="1:16" ht="12" customHeight="1" thickBot="1" x14ac:dyDescent="0.25">
      <c r="A13" s="25" t="s">
        <v>16</v>
      </c>
      <c r="B13" s="26"/>
      <c r="C13" s="26"/>
      <c r="D13" s="27">
        <f>AVERAGE(D2:D12)</f>
        <v>16.818181818181817</v>
      </c>
      <c r="E13" s="27">
        <f>AVERAGE(E2:E12)</f>
        <v>18.545454545454547</v>
      </c>
      <c r="F13" s="27">
        <f>AVERAGE(F2:F12)</f>
        <v>898.4545454545455</v>
      </c>
      <c r="G13" s="27">
        <f t="shared" ref="G13:O13" si="1">AVERAGE(G2:G12)</f>
        <v>2315.5454545454545</v>
      </c>
      <c r="H13" s="27">
        <f t="shared" si="1"/>
        <v>2405.818181818182</v>
      </c>
      <c r="I13" s="27">
        <f t="shared" si="1"/>
        <v>2585.4545454545455</v>
      </c>
      <c r="J13" s="27">
        <f t="shared" si="1"/>
        <v>7813.363636363636</v>
      </c>
      <c r="K13" s="27">
        <f t="shared" si="1"/>
        <v>7680.090909090909</v>
      </c>
      <c r="L13" s="27">
        <f t="shared" si="1"/>
        <v>2607.181818181818</v>
      </c>
      <c r="M13" s="27">
        <f t="shared" si="1"/>
        <v>977.27272727272725</v>
      </c>
      <c r="N13" s="27">
        <f t="shared" si="1"/>
        <v>1811.8181818181818</v>
      </c>
      <c r="O13" s="27">
        <f t="shared" si="1"/>
        <v>3737.6363636363635</v>
      </c>
      <c r="P13" s="29">
        <f>AVERAGE(P2:P12)</f>
        <v>32868</v>
      </c>
    </row>
    <row r="14" spans="1:16" ht="12" customHeight="1" thickTop="1" x14ac:dyDescent="0.2">
      <c r="B14" s="30"/>
      <c r="C14" s="30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</row>
    <row r="15" spans="1:16" ht="12" customHeight="1" thickBot="1" x14ac:dyDescent="0.25">
      <c r="B15" s="30"/>
      <c r="C15" s="30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ht="12" customHeight="1" thickTop="1" x14ac:dyDescent="0.2">
      <c r="A16" s="139" t="s">
        <v>17</v>
      </c>
      <c r="B16" s="32">
        <v>2021</v>
      </c>
      <c r="C16" s="8"/>
      <c r="D16" s="113">
        <v>0</v>
      </c>
      <c r="E16" s="5">
        <v>0</v>
      </c>
      <c r="F16" s="5">
        <v>0</v>
      </c>
      <c r="G16" s="5">
        <v>0</v>
      </c>
      <c r="H16" s="5">
        <v>445</v>
      </c>
      <c r="I16" s="5">
        <v>5681</v>
      </c>
      <c r="J16" s="5">
        <v>16324</v>
      </c>
      <c r="K16" s="5">
        <v>16591</v>
      </c>
      <c r="L16" s="5">
        <v>8990</v>
      </c>
      <c r="M16" s="5">
        <v>4647</v>
      </c>
      <c r="N16" s="5">
        <v>979</v>
      </c>
      <c r="O16" s="124">
        <v>0</v>
      </c>
      <c r="P16" s="130">
        <f>SUM(D16:O16)</f>
        <v>53657</v>
      </c>
    </row>
    <row r="17" spans="1:16" ht="12" customHeight="1" x14ac:dyDescent="0.2">
      <c r="A17" s="140"/>
      <c r="B17" s="103">
        <v>2020</v>
      </c>
      <c r="C17" s="107"/>
      <c r="D17" s="85">
        <v>0</v>
      </c>
      <c r="E17" s="85">
        <v>0</v>
      </c>
      <c r="F17" s="85">
        <v>21</v>
      </c>
      <c r="G17" s="85">
        <v>0</v>
      </c>
      <c r="H17" s="85">
        <v>712</v>
      </c>
      <c r="I17" s="85">
        <v>5153</v>
      </c>
      <c r="J17" s="85">
        <v>19450</v>
      </c>
      <c r="K17" s="85">
        <v>19981</v>
      </c>
      <c r="L17" s="85">
        <v>7964</v>
      </c>
      <c r="M17" s="85">
        <v>1268</v>
      </c>
      <c r="N17" s="85">
        <v>0</v>
      </c>
      <c r="O17" s="86">
        <v>0</v>
      </c>
      <c r="P17" s="11">
        <f>SUM(D17:O17)</f>
        <v>54549</v>
      </c>
    </row>
    <row r="18" spans="1:16" ht="12" customHeight="1" x14ac:dyDescent="0.2">
      <c r="A18" s="140"/>
      <c r="B18" s="103">
        <v>2019</v>
      </c>
      <c r="C18" s="107"/>
      <c r="D18" s="85">
        <v>0</v>
      </c>
      <c r="E18" s="85">
        <v>0</v>
      </c>
      <c r="F18" s="85">
        <v>1106</v>
      </c>
      <c r="G18" s="85">
        <v>6372</v>
      </c>
      <c r="H18" s="85">
        <v>10021</v>
      </c>
      <c r="I18" s="85">
        <v>10356</v>
      </c>
      <c r="J18" s="85">
        <v>15582</v>
      </c>
      <c r="K18" s="85">
        <v>17701</v>
      </c>
      <c r="L18" s="85">
        <v>8946</v>
      </c>
      <c r="M18" s="85">
        <v>6998</v>
      </c>
      <c r="N18" s="85">
        <v>1078</v>
      </c>
      <c r="O18" s="86">
        <v>40</v>
      </c>
      <c r="P18" s="11">
        <f>SUM(D18:O18)</f>
        <v>78200</v>
      </c>
    </row>
    <row r="19" spans="1:16" ht="12" customHeight="1" x14ac:dyDescent="0.2">
      <c r="A19" s="140"/>
      <c r="B19" s="103">
        <v>2018</v>
      </c>
      <c r="C19" s="107"/>
      <c r="D19" s="85">
        <v>0</v>
      </c>
      <c r="E19" s="85">
        <v>66</v>
      </c>
      <c r="F19" s="85">
        <v>1064</v>
      </c>
      <c r="G19" s="85">
        <v>6665</v>
      </c>
      <c r="H19" s="85">
        <v>9288</v>
      </c>
      <c r="I19" s="85">
        <v>14801</v>
      </c>
      <c r="J19" s="85">
        <v>23772</v>
      </c>
      <c r="K19" s="85">
        <v>16804</v>
      </c>
      <c r="L19" s="85">
        <v>15471</v>
      </c>
      <c r="M19" s="85">
        <v>7017</v>
      </c>
      <c r="N19" s="85">
        <v>1252</v>
      </c>
      <c r="O19" s="86">
        <v>0</v>
      </c>
      <c r="P19" s="11">
        <f t="shared" ref="P19:P26" si="2">SUM(D19:O19)</f>
        <v>96200</v>
      </c>
    </row>
    <row r="20" spans="1:16" ht="12" customHeight="1" x14ac:dyDescent="0.2">
      <c r="A20" s="140"/>
      <c r="B20" s="103">
        <v>2017</v>
      </c>
      <c r="C20" s="107"/>
      <c r="D20" s="85">
        <v>0</v>
      </c>
      <c r="E20" s="85">
        <v>86</v>
      </c>
      <c r="F20" s="85">
        <v>1718</v>
      </c>
      <c r="G20" s="85">
        <v>7592</v>
      </c>
      <c r="H20" s="85">
        <v>12253</v>
      </c>
      <c r="I20" s="85">
        <v>14879</v>
      </c>
      <c r="J20" s="85">
        <v>26916</v>
      </c>
      <c r="K20" s="85">
        <v>22600</v>
      </c>
      <c r="L20" s="85">
        <v>13713</v>
      </c>
      <c r="M20" s="85">
        <v>9364</v>
      </c>
      <c r="N20" s="85">
        <v>1689</v>
      </c>
      <c r="O20" s="86">
        <v>0</v>
      </c>
      <c r="P20" s="11">
        <f t="shared" si="2"/>
        <v>110810</v>
      </c>
    </row>
    <row r="21" spans="1:16" ht="12" customHeight="1" x14ac:dyDescent="0.2">
      <c r="A21" s="140"/>
      <c r="B21" s="7">
        <v>2016</v>
      </c>
      <c r="C21" s="12"/>
      <c r="D21" s="9">
        <v>0</v>
      </c>
      <c r="E21" s="10">
        <v>46</v>
      </c>
      <c r="F21" s="10">
        <v>3166</v>
      </c>
      <c r="G21" s="10">
        <v>6365</v>
      </c>
      <c r="H21" s="10">
        <v>13829</v>
      </c>
      <c r="I21" s="10">
        <v>14421</v>
      </c>
      <c r="J21" s="10">
        <v>25982</v>
      </c>
      <c r="K21" s="10">
        <v>25254</v>
      </c>
      <c r="L21" s="10">
        <v>13413</v>
      </c>
      <c r="M21" s="10">
        <v>8893</v>
      </c>
      <c r="N21" s="10">
        <v>1757</v>
      </c>
      <c r="O21" s="10">
        <v>0</v>
      </c>
      <c r="P21" s="11">
        <f t="shared" si="2"/>
        <v>113126</v>
      </c>
    </row>
    <row r="22" spans="1:16" ht="12" customHeight="1" x14ac:dyDescent="0.2">
      <c r="A22" s="140"/>
      <c r="B22" s="7">
        <v>2015</v>
      </c>
      <c r="C22" s="12"/>
      <c r="D22" s="9">
        <v>0</v>
      </c>
      <c r="E22" s="10">
        <v>0</v>
      </c>
      <c r="F22" s="10">
        <v>2063</v>
      </c>
      <c r="G22" s="10">
        <v>14277</v>
      </c>
      <c r="H22" s="10">
        <v>19630</v>
      </c>
      <c r="I22" s="10">
        <v>14853</v>
      </c>
      <c r="J22" s="10">
        <v>26656</v>
      </c>
      <c r="K22" s="10">
        <v>29638</v>
      </c>
      <c r="L22" s="10">
        <v>18569</v>
      </c>
      <c r="M22" s="10">
        <v>11092</v>
      </c>
      <c r="N22" s="10">
        <v>2139</v>
      </c>
      <c r="O22" s="13">
        <v>99</v>
      </c>
      <c r="P22" s="11">
        <f t="shared" si="2"/>
        <v>139016</v>
      </c>
    </row>
    <row r="23" spans="1:16" ht="12" customHeight="1" x14ac:dyDescent="0.2">
      <c r="A23" s="140"/>
      <c r="B23" s="7">
        <v>2014</v>
      </c>
      <c r="C23" s="12"/>
      <c r="D23" s="9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3">
        <v>0</v>
      </c>
      <c r="P23" s="14">
        <f t="shared" si="2"/>
        <v>0</v>
      </c>
    </row>
    <row r="24" spans="1:16" ht="12" customHeight="1" x14ac:dyDescent="0.2">
      <c r="A24" s="140"/>
      <c r="B24" s="18">
        <v>2013</v>
      </c>
      <c r="C24" s="19"/>
      <c r="D24" s="15">
        <v>0</v>
      </c>
      <c r="E24" s="35">
        <v>0</v>
      </c>
      <c r="F24" s="16">
        <v>434</v>
      </c>
      <c r="G24" s="16">
        <v>1893</v>
      </c>
      <c r="H24" s="16">
        <v>4028</v>
      </c>
      <c r="I24" s="16">
        <v>4478</v>
      </c>
      <c r="J24" s="16">
        <v>9308</v>
      </c>
      <c r="K24" s="36">
        <v>9534</v>
      </c>
      <c r="L24" s="16">
        <v>4917</v>
      </c>
      <c r="M24" s="16">
        <v>2209</v>
      </c>
      <c r="N24" s="16">
        <v>263</v>
      </c>
      <c r="O24" s="17">
        <v>0</v>
      </c>
      <c r="P24" s="14">
        <f t="shared" si="2"/>
        <v>37064</v>
      </c>
    </row>
    <row r="25" spans="1:16" ht="12" customHeight="1" x14ac:dyDescent="0.2">
      <c r="A25" s="140"/>
      <c r="B25" s="18">
        <v>2012</v>
      </c>
      <c r="C25" s="19"/>
      <c r="D25" s="15">
        <v>30</v>
      </c>
      <c r="E25" s="35">
        <v>7</v>
      </c>
      <c r="F25" s="16">
        <v>450</v>
      </c>
      <c r="G25" s="16">
        <v>1888</v>
      </c>
      <c r="H25" s="16">
        <v>4696</v>
      </c>
      <c r="I25" s="16">
        <v>4622</v>
      </c>
      <c r="J25" s="16">
        <v>10241</v>
      </c>
      <c r="K25" s="36">
        <v>10474</v>
      </c>
      <c r="L25" s="16">
        <v>5777</v>
      </c>
      <c r="M25" s="16">
        <v>1297</v>
      </c>
      <c r="N25" s="16">
        <v>475</v>
      </c>
      <c r="O25" s="17">
        <v>0</v>
      </c>
      <c r="P25" s="14">
        <f t="shared" si="2"/>
        <v>39957</v>
      </c>
    </row>
    <row r="26" spans="1:16" ht="12" customHeight="1" x14ac:dyDescent="0.2">
      <c r="A26" s="141"/>
      <c r="B26" s="18">
        <v>2011</v>
      </c>
      <c r="C26" s="20"/>
      <c r="D26" s="21">
        <v>58</v>
      </c>
      <c r="E26" s="22">
        <v>132</v>
      </c>
      <c r="F26" s="22">
        <v>28</v>
      </c>
      <c r="G26" s="22">
        <v>2660</v>
      </c>
      <c r="H26" s="22">
        <v>4313</v>
      </c>
      <c r="I26" s="22">
        <v>5156</v>
      </c>
      <c r="J26" s="22">
        <v>12712</v>
      </c>
      <c r="K26" s="37">
        <v>10715</v>
      </c>
      <c r="L26" s="22">
        <v>6185</v>
      </c>
      <c r="M26" s="22">
        <v>2230</v>
      </c>
      <c r="N26" s="22">
        <v>0</v>
      </c>
      <c r="O26" s="23">
        <v>44</v>
      </c>
      <c r="P26" s="14">
        <f t="shared" si="2"/>
        <v>44233</v>
      </c>
    </row>
    <row r="27" spans="1:16" ht="12" customHeight="1" thickBot="1" x14ac:dyDescent="0.25">
      <c r="A27" s="25" t="s">
        <v>16</v>
      </c>
      <c r="B27" s="26"/>
      <c r="C27" s="26"/>
      <c r="D27" s="27">
        <f>AVERAGE(D16:D26)</f>
        <v>8</v>
      </c>
      <c r="E27" s="27">
        <f t="shared" ref="E27:O27" si="3">AVERAGE(E16:E26)</f>
        <v>30.636363636363637</v>
      </c>
      <c r="F27" s="27">
        <f t="shared" si="3"/>
        <v>913.63636363636363</v>
      </c>
      <c r="G27" s="27">
        <f t="shared" si="3"/>
        <v>4337.454545454545</v>
      </c>
      <c r="H27" s="27">
        <f t="shared" si="3"/>
        <v>7201.363636363636</v>
      </c>
      <c r="I27" s="27">
        <f t="shared" si="3"/>
        <v>8581.818181818182</v>
      </c>
      <c r="J27" s="27">
        <f t="shared" si="3"/>
        <v>16994.81818181818</v>
      </c>
      <c r="K27" s="27">
        <f t="shared" si="3"/>
        <v>16299.272727272728</v>
      </c>
      <c r="L27" s="27">
        <f t="shared" si="3"/>
        <v>9449.545454545454</v>
      </c>
      <c r="M27" s="27">
        <f t="shared" si="3"/>
        <v>5001.363636363636</v>
      </c>
      <c r="N27" s="27">
        <f t="shared" si="3"/>
        <v>875.63636363636363</v>
      </c>
      <c r="O27" s="27">
        <f t="shared" si="3"/>
        <v>16.636363636363637</v>
      </c>
      <c r="P27" s="29">
        <f>AVERAGE(P16:P26)</f>
        <v>69710.181818181823</v>
      </c>
    </row>
    <row r="28" spans="1:16" ht="12" customHeight="1" thickTop="1" thickBot="1" x14ac:dyDescent="0.25">
      <c r="B28" s="3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</row>
    <row r="29" spans="1:16" ht="12" customHeight="1" thickTop="1" x14ac:dyDescent="0.2">
      <c r="A29" s="139" t="s">
        <v>18</v>
      </c>
      <c r="B29" s="32">
        <v>2021</v>
      </c>
      <c r="C29" s="33"/>
      <c r="D29" s="5">
        <v>0</v>
      </c>
      <c r="E29" s="5">
        <v>0</v>
      </c>
      <c r="F29" s="5">
        <v>0</v>
      </c>
      <c r="G29" s="5">
        <v>0</v>
      </c>
      <c r="H29" s="5">
        <v>6</v>
      </c>
      <c r="I29" s="5">
        <v>2160</v>
      </c>
      <c r="J29" s="5">
        <v>9787</v>
      </c>
      <c r="K29" s="5">
        <v>10302</v>
      </c>
      <c r="L29" s="5">
        <v>3447</v>
      </c>
      <c r="M29" s="5">
        <v>1432</v>
      </c>
      <c r="N29" s="5">
        <v>0</v>
      </c>
      <c r="O29" s="34">
        <v>0</v>
      </c>
      <c r="P29" s="6">
        <f>SUM(D29:O29)</f>
        <v>27134</v>
      </c>
    </row>
    <row r="30" spans="1:16" ht="12" customHeight="1" x14ac:dyDescent="0.2">
      <c r="A30" s="140"/>
      <c r="B30" s="103">
        <v>2020</v>
      </c>
      <c r="C30" s="107"/>
      <c r="D30" s="85">
        <v>0</v>
      </c>
      <c r="E30" s="85">
        <v>0</v>
      </c>
      <c r="F30" s="85">
        <v>0</v>
      </c>
      <c r="G30" s="85">
        <v>0</v>
      </c>
      <c r="H30" s="85">
        <v>357</v>
      </c>
      <c r="I30" s="85">
        <v>2744</v>
      </c>
      <c r="J30" s="85">
        <v>12566</v>
      </c>
      <c r="K30" s="85">
        <v>13259</v>
      </c>
      <c r="L30" s="85">
        <v>3962</v>
      </c>
      <c r="M30" s="85">
        <v>387</v>
      </c>
      <c r="N30" s="85">
        <v>0</v>
      </c>
      <c r="O30" s="86">
        <v>0</v>
      </c>
      <c r="P30" s="11">
        <f>SUM(D30:O30)</f>
        <v>33275</v>
      </c>
    </row>
    <row r="31" spans="1:16" ht="12" customHeight="1" thickBot="1" x14ac:dyDescent="0.25">
      <c r="A31" s="140"/>
      <c r="B31" s="103">
        <v>2019</v>
      </c>
      <c r="C31" s="121"/>
      <c r="D31" s="85">
        <v>19</v>
      </c>
      <c r="E31" s="85">
        <v>0</v>
      </c>
      <c r="F31" s="85">
        <v>289</v>
      </c>
      <c r="G31" s="85">
        <v>1990</v>
      </c>
      <c r="H31" s="85">
        <v>4761</v>
      </c>
      <c r="I31" s="85">
        <v>4798</v>
      </c>
      <c r="J31" s="85">
        <v>11882</v>
      </c>
      <c r="K31" s="85">
        <v>12824</v>
      </c>
      <c r="L31" s="85">
        <v>3927</v>
      </c>
      <c r="M31" s="85">
        <v>1980</v>
      </c>
      <c r="N31" s="85">
        <v>671</v>
      </c>
      <c r="O31" s="86">
        <v>85</v>
      </c>
      <c r="P31" s="11">
        <f>SUM(D31:O31)</f>
        <v>43226</v>
      </c>
    </row>
    <row r="32" spans="1:16" ht="12" customHeight="1" thickTop="1" x14ac:dyDescent="0.2">
      <c r="A32" s="140"/>
      <c r="B32" s="103">
        <v>2018</v>
      </c>
      <c r="C32" s="33"/>
      <c r="D32" s="85">
        <v>0</v>
      </c>
      <c r="E32" s="85">
        <v>0</v>
      </c>
      <c r="F32" s="85">
        <v>367</v>
      </c>
      <c r="G32" s="85">
        <v>2097</v>
      </c>
      <c r="H32" s="85">
        <v>4203</v>
      </c>
      <c r="I32" s="85">
        <v>3263</v>
      </c>
      <c r="J32" s="85">
        <v>11172</v>
      </c>
      <c r="K32" s="85">
        <v>10757</v>
      </c>
      <c r="L32" s="85">
        <v>5378</v>
      </c>
      <c r="M32" s="85">
        <v>1491</v>
      </c>
      <c r="N32" s="85">
        <v>698</v>
      </c>
      <c r="O32" s="86">
        <v>577</v>
      </c>
      <c r="P32" s="11">
        <f t="shared" ref="P32:P39" si="4">SUM(D32:O32)</f>
        <v>40003</v>
      </c>
    </row>
    <row r="33" spans="1:16" ht="12" customHeight="1" x14ac:dyDescent="0.2">
      <c r="A33" s="140"/>
      <c r="B33" s="84">
        <v>2017</v>
      </c>
      <c r="C33" s="7"/>
      <c r="D33" s="106">
        <v>30</v>
      </c>
      <c r="E33" s="85">
        <v>10</v>
      </c>
      <c r="F33" s="85">
        <v>6</v>
      </c>
      <c r="G33" s="85">
        <v>1812</v>
      </c>
      <c r="H33" s="85">
        <v>3505</v>
      </c>
      <c r="I33" s="85">
        <v>4146</v>
      </c>
      <c r="J33" s="85">
        <v>13260</v>
      </c>
      <c r="K33" s="85">
        <v>10839</v>
      </c>
      <c r="L33" s="85">
        <v>4330</v>
      </c>
      <c r="M33" s="85">
        <v>1413</v>
      </c>
      <c r="N33" s="85">
        <v>813</v>
      </c>
      <c r="O33" s="86">
        <v>0</v>
      </c>
      <c r="P33" s="11">
        <f t="shared" si="4"/>
        <v>40164</v>
      </c>
    </row>
    <row r="34" spans="1:16" ht="12" customHeight="1" x14ac:dyDescent="0.2">
      <c r="A34" s="140"/>
      <c r="B34" s="7">
        <v>2016</v>
      </c>
      <c r="C34" s="12"/>
      <c r="D34" s="9">
        <v>20</v>
      </c>
      <c r="E34" s="10">
        <v>10</v>
      </c>
      <c r="F34" s="10">
        <v>603</v>
      </c>
      <c r="G34" s="10">
        <v>1485</v>
      </c>
      <c r="H34" s="10">
        <v>3504</v>
      </c>
      <c r="I34" s="10">
        <v>4571</v>
      </c>
      <c r="J34" s="10">
        <v>14148</v>
      </c>
      <c r="K34" s="10">
        <v>13032</v>
      </c>
      <c r="L34" s="10">
        <v>4481</v>
      </c>
      <c r="M34" s="10">
        <v>1640</v>
      </c>
      <c r="N34" s="10">
        <v>530</v>
      </c>
      <c r="O34" s="10">
        <v>0</v>
      </c>
      <c r="P34" s="11">
        <f t="shared" si="4"/>
        <v>44024</v>
      </c>
    </row>
    <row r="35" spans="1:16" ht="12" customHeight="1" x14ac:dyDescent="0.2">
      <c r="A35" s="140"/>
      <c r="B35" s="7">
        <v>2015</v>
      </c>
      <c r="C35" s="12"/>
      <c r="D35" s="9">
        <v>0</v>
      </c>
      <c r="E35" s="10">
        <v>0</v>
      </c>
      <c r="F35" s="10">
        <v>22</v>
      </c>
      <c r="G35" s="10">
        <v>1411</v>
      </c>
      <c r="H35" s="10">
        <v>5031</v>
      </c>
      <c r="I35" s="10">
        <v>4327</v>
      </c>
      <c r="J35" s="10">
        <v>12374</v>
      </c>
      <c r="K35" s="10">
        <v>11482</v>
      </c>
      <c r="L35" s="10">
        <v>4161</v>
      </c>
      <c r="M35" s="10">
        <v>2025</v>
      </c>
      <c r="N35" s="10">
        <v>949</v>
      </c>
      <c r="O35" s="13">
        <v>0</v>
      </c>
      <c r="P35" s="11">
        <f t="shared" si="4"/>
        <v>41782</v>
      </c>
    </row>
    <row r="36" spans="1:16" ht="12" customHeight="1" x14ac:dyDescent="0.2">
      <c r="A36" s="140"/>
      <c r="B36" s="7">
        <v>2014</v>
      </c>
      <c r="C36" s="12"/>
      <c r="D36" s="9">
        <v>96</v>
      </c>
      <c r="E36" s="10">
        <v>0</v>
      </c>
      <c r="F36" s="10">
        <v>135</v>
      </c>
      <c r="G36" s="10">
        <v>1035</v>
      </c>
      <c r="H36" s="10">
        <v>3610</v>
      </c>
      <c r="I36" s="10">
        <v>4126</v>
      </c>
      <c r="J36" s="10">
        <v>8656</v>
      </c>
      <c r="K36" s="10">
        <v>10138</v>
      </c>
      <c r="L36" s="10">
        <v>3387</v>
      </c>
      <c r="M36" s="10">
        <v>1833</v>
      </c>
      <c r="N36" s="10">
        <v>735</v>
      </c>
      <c r="O36" s="13">
        <v>26</v>
      </c>
      <c r="P36" s="14">
        <f t="shared" si="4"/>
        <v>33777</v>
      </c>
    </row>
    <row r="37" spans="1:16" ht="12" customHeight="1" x14ac:dyDescent="0.2">
      <c r="A37" s="140"/>
      <c r="B37" s="18">
        <v>2013</v>
      </c>
      <c r="C37" s="19"/>
      <c r="D37" s="15">
        <v>0</v>
      </c>
      <c r="E37" s="16">
        <v>0</v>
      </c>
      <c r="F37" s="16">
        <v>164</v>
      </c>
      <c r="G37" s="16">
        <v>773</v>
      </c>
      <c r="H37" s="16">
        <v>3540</v>
      </c>
      <c r="I37" s="16">
        <v>3947</v>
      </c>
      <c r="J37" s="16">
        <v>7872</v>
      </c>
      <c r="K37" s="36">
        <v>8785</v>
      </c>
      <c r="L37" s="16">
        <v>2794</v>
      </c>
      <c r="M37" s="16">
        <v>1254</v>
      </c>
      <c r="N37" s="16">
        <v>771</v>
      </c>
      <c r="O37" s="17">
        <v>80</v>
      </c>
      <c r="P37" s="14">
        <f t="shared" si="4"/>
        <v>29980</v>
      </c>
    </row>
    <row r="38" spans="1:16" ht="12" customHeight="1" x14ac:dyDescent="0.2">
      <c r="A38" s="140"/>
      <c r="B38" s="18">
        <v>2012</v>
      </c>
      <c r="C38" s="19"/>
      <c r="D38" s="15">
        <v>0</v>
      </c>
      <c r="E38" s="16">
        <v>0</v>
      </c>
      <c r="F38" s="16">
        <v>381</v>
      </c>
      <c r="G38" s="16">
        <v>1279</v>
      </c>
      <c r="H38" s="16">
        <v>3252</v>
      </c>
      <c r="I38" s="16">
        <v>3433</v>
      </c>
      <c r="J38" s="16">
        <v>9955</v>
      </c>
      <c r="K38" s="36">
        <v>9933</v>
      </c>
      <c r="L38" s="16">
        <v>4294</v>
      </c>
      <c r="M38" s="16">
        <v>975</v>
      </c>
      <c r="N38" s="16">
        <v>858</v>
      </c>
      <c r="O38" s="17">
        <v>0</v>
      </c>
      <c r="P38" s="14">
        <f t="shared" si="4"/>
        <v>34360</v>
      </c>
    </row>
    <row r="39" spans="1:16" ht="12" customHeight="1" x14ac:dyDescent="0.2">
      <c r="A39" s="141"/>
      <c r="B39" s="18">
        <v>2011</v>
      </c>
      <c r="C39" s="20"/>
      <c r="D39" s="21">
        <v>0</v>
      </c>
      <c r="E39" s="22">
        <v>0</v>
      </c>
      <c r="F39" s="22">
        <v>0</v>
      </c>
      <c r="G39" s="22">
        <v>1249</v>
      </c>
      <c r="H39" s="22">
        <v>2363</v>
      </c>
      <c r="I39" s="22">
        <v>3736</v>
      </c>
      <c r="J39" s="22">
        <v>11885</v>
      </c>
      <c r="K39" s="22">
        <v>10325</v>
      </c>
      <c r="L39" s="22">
        <v>3294</v>
      </c>
      <c r="M39" s="22">
        <v>1335</v>
      </c>
      <c r="N39" s="22">
        <v>0</v>
      </c>
      <c r="O39" s="23">
        <v>0</v>
      </c>
      <c r="P39" s="14">
        <f t="shared" si="4"/>
        <v>34187</v>
      </c>
    </row>
    <row r="40" spans="1:16" ht="12" customHeight="1" thickBot="1" x14ac:dyDescent="0.25">
      <c r="A40" s="25" t="s">
        <v>16</v>
      </c>
      <c r="B40" s="26"/>
      <c r="C40" s="26"/>
      <c r="D40" s="27">
        <f>AVERAGE(D29:D39)</f>
        <v>15</v>
      </c>
      <c r="E40" s="27">
        <f t="shared" ref="E40:O40" si="5">AVERAGE(E29:E39)</f>
        <v>1.8181818181818181</v>
      </c>
      <c r="F40" s="27">
        <f t="shared" si="5"/>
        <v>178.81818181818181</v>
      </c>
      <c r="G40" s="27">
        <f t="shared" si="5"/>
        <v>1193.7272727272727</v>
      </c>
      <c r="H40" s="27">
        <f t="shared" si="5"/>
        <v>3102.909090909091</v>
      </c>
      <c r="I40" s="27">
        <f t="shared" si="5"/>
        <v>3750.090909090909</v>
      </c>
      <c r="J40" s="27">
        <f t="shared" si="5"/>
        <v>11232.454545454546</v>
      </c>
      <c r="K40" s="27">
        <f t="shared" si="5"/>
        <v>11061.454545454546</v>
      </c>
      <c r="L40" s="27">
        <f t="shared" si="5"/>
        <v>3950.4545454545455</v>
      </c>
      <c r="M40" s="27">
        <f t="shared" si="5"/>
        <v>1433.1818181818182</v>
      </c>
      <c r="N40" s="27">
        <f t="shared" si="5"/>
        <v>547.72727272727275</v>
      </c>
      <c r="O40" s="27">
        <f t="shared" si="5"/>
        <v>69.818181818181813</v>
      </c>
      <c r="P40" s="29">
        <f>AVERAGE(P29:P39)</f>
        <v>36537.454545454544</v>
      </c>
    </row>
    <row r="41" spans="1:16" ht="12" customHeight="1" thickTop="1" thickBot="1" x14ac:dyDescent="0.25">
      <c r="B41" s="30"/>
      <c r="C41" s="30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12" customHeight="1" thickTop="1" x14ac:dyDescent="0.2">
      <c r="A42" s="139" t="s">
        <v>19</v>
      </c>
      <c r="B42" s="32">
        <v>2021</v>
      </c>
      <c r="C42" s="33"/>
      <c r="D42" s="5">
        <v>0</v>
      </c>
      <c r="E42" s="5">
        <v>0</v>
      </c>
      <c r="F42" s="5">
        <v>0</v>
      </c>
      <c r="G42" s="5">
        <v>0</v>
      </c>
      <c r="H42" s="5">
        <v>13</v>
      </c>
      <c r="I42" s="5">
        <v>4195</v>
      </c>
      <c r="J42" s="5">
        <v>16544</v>
      </c>
      <c r="K42" s="5">
        <v>18236</v>
      </c>
      <c r="L42" s="5">
        <v>5485</v>
      </c>
      <c r="M42" s="5">
        <v>3413</v>
      </c>
      <c r="N42" s="5">
        <v>0</v>
      </c>
      <c r="O42" s="34">
        <v>0</v>
      </c>
      <c r="P42" s="6">
        <f>SUM(D42:O42)</f>
        <v>47886</v>
      </c>
    </row>
    <row r="43" spans="1:16" ht="12" customHeight="1" x14ac:dyDescent="0.2">
      <c r="A43" s="140"/>
      <c r="B43" s="103">
        <v>2020</v>
      </c>
      <c r="C43" s="107"/>
      <c r="D43" s="85">
        <v>0</v>
      </c>
      <c r="E43" s="85">
        <v>0</v>
      </c>
      <c r="F43" s="85">
        <v>0</v>
      </c>
      <c r="G43" s="85">
        <v>0</v>
      </c>
      <c r="H43" s="85">
        <v>647</v>
      </c>
      <c r="I43" s="85">
        <v>5390</v>
      </c>
      <c r="J43" s="85">
        <v>23377</v>
      </c>
      <c r="K43" s="85">
        <v>22750</v>
      </c>
      <c r="L43" s="85">
        <v>6813</v>
      </c>
      <c r="M43" s="85">
        <v>611</v>
      </c>
      <c r="N43" s="85">
        <v>0</v>
      </c>
      <c r="O43" s="86">
        <v>0</v>
      </c>
      <c r="P43" s="11">
        <f>SUM(D43:O43)</f>
        <v>59588</v>
      </c>
    </row>
    <row r="44" spans="1:16" ht="12" customHeight="1" x14ac:dyDescent="0.2">
      <c r="A44" s="140"/>
      <c r="B44" s="103">
        <v>2019</v>
      </c>
      <c r="C44" s="107"/>
      <c r="D44" s="85">
        <v>0</v>
      </c>
      <c r="E44" s="85">
        <v>0</v>
      </c>
      <c r="F44" s="85">
        <v>374</v>
      </c>
      <c r="G44" s="85">
        <v>3034</v>
      </c>
      <c r="H44" s="85">
        <v>5195</v>
      </c>
      <c r="I44" s="85">
        <v>4793</v>
      </c>
      <c r="J44" s="85">
        <v>14853</v>
      </c>
      <c r="K44" s="85">
        <v>12813</v>
      </c>
      <c r="L44" s="85">
        <v>4863</v>
      </c>
      <c r="M44" s="85">
        <v>3377</v>
      </c>
      <c r="N44" s="85">
        <v>88</v>
      </c>
      <c r="O44" s="86">
        <v>74</v>
      </c>
      <c r="P44" s="11">
        <f>SUM(D44:O44)</f>
        <v>49464</v>
      </c>
    </row>
    <row r="45" spans="1:16" ht="12" customHeight="1" x14ac:dyDescent="0.2">
      <c r="A45" s="140"/>
      <c r="B45" s="103">
        <v>2018</v>
      </c>
      <c r="C45" s="107"/>
      <c r="D45" s="85">
        <v>0</v>
      </c>
      <c r="E45" s="85">
        <v>0</v>
      </c>
      <c r="F45" s="85">
        <v>555</v>
      </c>
      <c r="G45" s="85">
        <v>3199</v>
      </c>
      <c r="H45" s="85">
        <v>5590</v>
      </c>
      <c r="I45" s="85">
        <v>5102</v>
      </c>
      <c r="J45" s="85">
        <v>15712</v>
      </c>
      <c r="K45" s="85">
        <v>12604</v>
      </c>
      <c r="L45" s="85">
        <v>5367</v>
      </c>
      <c r="M45" s="85">
        <v>1970</v>
      </c>
      <c r="N45" s="85">
        <v>0</v>
      </c>
      <c r="O45" s="86">
        <v>0</v>
      </c>
      <c r="P45" s="11">
        <f t="shared" ref="P45:P52" si="6">SUM(D45:O45)</f>
        <v>50099</v>
      </c>
    </row>
    <row r="46" spans="1:16" ht="12" customHeight="1" x14ac:dyDescent="0.2">
      <c r="A46" s="140"/>
      <c r="B46" s="7">
        <v>2017</v>
      </c>
      <c r="C46" s="12"/>
      <c r="D46" s="106">
        <v>0</v>
      </c>
      <c r="E46" s="85">
        <v>0</v>
      </c>
      <c r="F46" s="85">
        <v>72</v>
      </c>
      <c r="G46" s="85">
        <v>4697</v>
      </c>
      <c r="H46" s="85">
        <v>5029</v>
      </c>
      <c r="I46" s="85">
        <v>5742</v>
      </c>
      <c r="J46" s="85">
        <v>17066</v>
      </c>
      <c r="K46" s="85">
        <v>14004</v>
      </c>
      <c r="L46" s="85">
        <v>5707</v>
      </c>
      <c r="M46" s="85">
        <v>1920</v>
      </c>
      <c r="N46" s="85">
        <v>378</v>
      </c>
      <c r="O46" s="93">
        <v>0</v>
      </c>
      <c r="P46" s="11">
        <f t="shared" si="6"/>
        <v>54615</v>
      </c>
    </row>
    <row r="47" spans="1:16" ht="12" customHeight="1" x14ac:dyDescent="0.2">
      <c r="A47" s="140"/>
      <c r="B47" s="7">
        <v>2016</v>
      </c>
      <c r="C47" s="12"/>
      <c r="D47" s="9">
        <v>0</v>
      </c>
      <c r="E47" s="10">
        <v>0</v>
      </c>
      <c r="F47" s="10">
        <v>1496</v>
      </c>
      <c r="G47" s="10">
        <v>1917</v>
      </c>
      <c r="H47" s="10">
        <v>4048</v>
      </c>
      <c r="I47" s="10">
        <v>5103</v>
      </c>
      <c r="J47" s="10">
        <v>18413</v>
      </c>
      <c r="K47" s="10">
        <v>16926</v>
      </c>
      <c r="L47" s="10">
        <v>6094</v>
      </c>
      <c r="M47" s="10">
        <v>2806</v>
      </c>
      <c r="N47" s="10">
        <v>26</v>
      </c>
      <c r="O47" s="13">
        <v>0</v>
      </c>
      <c r="P47" s="39">
        <f t="shared" si="6"/>
        <v>56829</v>
      </c>
    </row>
    <row r="48" spans="1:16" ht="12" customHeight="1" x14ac:dyDescent="0.2">
      <c r="A48" s="140"/>
      <c r="B48" s="7">
        <v>2015</v>
      </c>
      <c r="C48" s="12"/>
      <c r="D48" s="9">
        <v>0</v>
      </c>
      <c r="E48" s="10">
        <v>0</v>
      </c>
      <c r="F48" s="10">
        <v>0</v>
      </c>
      <c r="G48" s="10">
        <v>2316</v>
      </c>
      <c r="H48" s="10">
        <v>6234</v>
      </c>
      <c r="I48" s="10">
        <v>5665</v>
      </c>
      <c r="J48" s="10">
        <v>14023</v>
      </c>
      <c r="K48" s="10">
        <v>14115</v>
      </c>
      <c r="L48" s="10">
        <v>5215</v>
      </c>
      <c r="M48" s="10">
        <v>2312</v>
      </c>
      <c r="N48" s="10">
        <v>135</v>
      </c>
      <c r="O48" s="13">
        <v>0</v>
      </c>
      <c r="P48" s="39">
        <f t="shared" si="6"/>
        <v>50015</v>
      </c>
    </row>
    <row r="49" spans="1:16" ht="12" customHeight="1" x14ac:dyDescent="0.2">
      <c r="A49" s="140"/>
      <c r="B49" s="7">
        <v>2014</v>
      </c>
      <c r="C49" s="12"/>
      <c r="D49" s="9">
        <v>0</v>
      </c>
      <c r="E49" s="10">
        <v>0</v>
      </c>
      <c r="F49" s="10">
        <v>0</v>
      </c>
      <c r="G49" s="10">
        <v>3298</v>
      </c>
      <c r="H49" s="10">
        <v>6677</v>
      </c>
      <c r="I49" s="10">
        <v>6232</v>
      </c>
      <c r="J49" s="10">
        <v>14353</v>
      </c>
      <c r="K49" s="10">
        <v>17863</v>
      </c>
      <c r="L49" s="10">
        <v>5076</v>
      </c>
      <c r="M49" s="10">
        <v>2394</v>
      </c>
      <c r="N49" s="10">
        <v>93</v>
      </c>
      <c r="O49" s="13">
        <v>0</v>
      </c>
      <c r="P49" s="40">
        <f t="shared" si="6"/>
        <v>55986</v>
      </c>
    </row>
    <row r="50" spans="1:16" ht="12" customHeight="1" x14ac:dyDescent="0.2">
      <c r="A50" s="140"/>
      <c r="B50" s="18">
        <v>2013</v>
      </c>
      <c r="C50" s="19"/>
      <c r="D50" s="15">
        <v>0</v>
      </c>
      <c r="E50" s="16">
        <v>0</v>
      </c>
      <c r="F50" s="16">
        <v>148</v>
      </c>
      <c r="G50" s="16">
        <v>1309</v>
      </c>
      <c r="H50" s="16">
        <v>4614</v>
      </c>
      <c r="I50" s="16">
        <v>4772</v>
      </c>
      <c r="J50" s="16">
        <v>12605</v>
      </c>
      <c r="K50" s="36">
        <v>13578</v>
      </c>
      <c r="L50" s="16">
        <v>4000</v>
      </c>
      <c r="M50" s="16">
        <v>2260</v>
      </c>
      <c r="N50" s="16">
        <v>3</v>
      </c>
      <c r="O50" s="17">
        <v>20</v>
      </c>
      <c r="P50" s="40">
        <f t="shared" si="6"/>
        <v>43309</v>
      </c>
    </row>
    <row r="51" spans="1:16" ht="12" customHeight="1" x14ac:dyDescent="0.2">
      <c r="A51" s="140"/>
      <c r="B51" s="18">
        <v>2012</v>
      </c>
      <c r="C51" s="19"/>
      <c r="D51" s="15">
        <v>0</v>
      </c>
      <c r="E51" s="16">
        <v>0</v>
      </c>
      <c r="F51" s="16">
        <v>61</v>
      </c>
      <c r="G51" s="16">
        <v>1169</v>
      </c>
      <c r="H51" s="16">
        <v>2750</v>
      </c>
      <c r="I51" s="16">
        <v>3287</v>
      </c>
      <c r="J51" s="16">
        <v>7443</v>
      </c>
      <c r="K51" s="36">
        <v>7423</v>
      </c>
      <c r="L51" s="16">
        <v>3403</v>
      </c>
      <c r="M51" s="16">
        <v>814</v>
      </c>
      <c r="N51" s="16">
        <v>0</v>
      </c>
      <c r="O51" s="17">
        <v>0</v>
      </c>
      <c r="P51" s="40">
        <f t="shared" si="6"/>
        <v>26350</v>
      </c>
    </row>
    <row r="52" spans="1:16" ht="12" customHeight="1" x14ac:dyDescent="0.2">
      <c r="A52" s="141"/>
      <c r="B52" s="18">
        <v>2011</v>
      </c>
      <c r="C52" s="20"/>
      <c r="D52" s="21">
        <v>0</v>
      </c>
      <c r="E52" s="22">
        <v>0</v>
      </c>
      <c r="F52" s="22">
        <v>0</v>
      </c>
      <c r="G52" s="22">
        <v>1113</v>
      </c>
      <c r="H52" s="22">
        <v>2399</v>
      </c>
      <c r="I52" s="22">
        <v>3320</v>
      </c>
      <c r="J52" s="22">
        <v>9148</v>
      </c>
      <c r="K52" s="37">
        <v>6919</v>
      </c>
      <c r="L52" s="22">
        <v>3439</v>
      </c>
      <c r="M52" s="22">
        <v>1157</v>
      </c>
      <c r="N52" s="22">
        <v>0</v>
      </c>
      <c r="O52" s="23">
        <v>0</v>
      </c>
      <c r="P52" s="40">
        <f t="shared" si="6"/>
        <v>27495</v>
      </c>
    </row>
    <row r="53" spans="1:16" ht="12" customHeight="1" thickBot="1" x14ac:dyDescent="0.25">
      <c r="A53" s="25" t="s">
        <v>16</v>
      </c>
      <c r="B53" s="26"/>
      <c r="C53" s="26"/>
      <c r="D53" s="27">
        <f>AVERAGE(D42:D52)</f>
        <v>0</v>
      </c>
      <c r="E53" s="27">
        <f t="shared" ref="E53:O53" si="7">AVERAGE(E42:E52)</f>
        <v>0</v>
      </c>
      <c r="F53" s="27">
        <f t="shared" si="7"/>
        <v>246</v>
      </c>
      <c r="G53" s="27">
        <f t="shared" si="7"/>
        <v>2004.7272727272727</v>
      </c>
      <c r="H53" s="27">
        <f t="shared" si="7"/>
        <v>3926.909090909091</v>
      </c>
      <c r="I53" s="27">
        <f t="shared" si="7"/>
        <v>4872.818181818182</v>
      </c>
      <c r="J53" s="27">
        <f t="shared" si="7"/>
        <v>14867</v>
      </c>
      <c r="K53" s="27">
        <f t="shared" si="7"/>
        <v>14293.727272727272</v>
      </c>
      <c r="L53" s="27">
        <f t="shared" si="7"/>
        <v>5042</v>
      </c>
      <c r="M53" s="27">
        <f t="shared" si="7"/>
        <v>2094</v>
      </c>
      <c r="N53" s="27">
        <f t="shared" si="7"/>
        <v>65.727272727272734</v>
      </c>
      <c r="O53" s="27">
        <f t="shared" si="7"/>
        <v>8.545454545454545</v>
      </c>
      <c r="P53" s="29">
        <f>AVERAGE(P42:P52)</f>
        <v>47421.454545454544</v>
      </c>
    </row>
    <row r="54" spans="1:16" ht="12" customHeight="1" thickTop="1" thickBot="1" x14ac:dyDescent="0.25">
      <c r="B54" s="30"/>
      <c r="C54" s="30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</row>
    <row r="55" spans="1:16" ht="12" customHeight="1" thickTop="1" x14ac:dyDescent="0.2">
      <c r="A55" s="139" t="s">
        <v>20</v>
      </c>
      <c r="B55" s="32">
        <v>2021</v>
      </c>
      <c r="C55" s="33"/>
      <c r="D55" s="5">
        <v>0</v>
      </c>
      <c r="E55" s="5">
        <v>0</v>
      </c>
      <c r="F55" s="5">
        <v>0</v>
      </c>
      <c r="G55" s="5">
        <v>0</v>
      </c>
      <c r="H55" s="5">
        <v>12</v>
      </c>
      <c r="I55" s="5">
        <v>2876</v>
      </c>
      <c r="J55" s="5">
        <v>12602</v>
      </c>
      <c r="K55" s="5">
        <v>12452</v>
      </c>
      <c r="L55" s="5">
        <v>3221</v>
      </c>
      <c r="M55" s="5">
        <v>1577</v>
      </c>
      <c r="N55" s="5">
        <v>0</v>
      </c>
      <c r="O55" s="34">
        <v>0</v>
      </c>
      <c r="P55" s="6">
        <f>SUM(D55:O55)</f>
        <v>32740</v>
      </c>
    </row>
    <row r="56" spans="1:16" ht="12" customHeight="1" x14ac:dyDescent="0.2">
      <c r="A56" s="140"/>
      <c r="B56" s="103">
        <v>2020</v>
      </c>
      <c r="C56" s="107"/>
      <c r="D56" s="85">
        <v>0</v>
      </c>
      <c r="E56" s="85">
        <v>0</v>
      </c>
      <c r="F56" s="85">
        <v>0</v>
      </c>
      <c r="G56" s="85">
        <v>0</v>
      </c>
      <c r="H56" s="85">
        <v>412</v>
      </c>
      <c r="I56" s="85">
        <v>3697</v>
      </c>
      <c r="J56" s="85">
        <v>21905</v>
      </c>
      <c r="K56" s="85">
        <v>19403</v>
      </c>
      <c r="L56" s="85">
        <v>4994</v>
      </c>
      <c r="M56" s="85">
        <v>745</v>
      </c>
      <c r="N56" s="85">
        <v>0</v>
      </c>
      <c r="O56" s="86">
        <v>0</v>
      </c>
      <c r="P56" s="11">
        <f>SUM(D56:O56)</f>
        <v>51156</v>
      </c>
    </row>
    <row r="57" spans="1:16" ht="12" customHeight="1" thickBot="1" x14ac:dyDescent="0.25">
      <c r="A57" s="140"/>
      <c r="B57" s="103">
        <v>2019</v>
      </c>
      <c r="C57" s="121"/>
      <c r="D57" s="85">
        <v>0</v>
      </c>
      <c r="E57" s="85">
        <v>0</v>
      </c>
      <c r="F57" s="85">
        <v>107</v>
      </c>
      <c r="G57" s="85">
        <v>3989</v>
      </c>
      <c r="H57" s="85">
        <v>5748</v>
      </c>
      <c r="I57" s="85">
        <v>10097</v>
      </c>
      <c r="J57" s="85">
        <v>14956</v>
      </c>
      <c r="K57" s="85">
        <v>13690</v>
      </c>
      <c r="L57" s="85">
        <v>3571</v>
      </c>
      <c r="M57" s="85">
        <v>2357</v>
      </c>
      <c r="N57" s="85">
        <v>0</v>
      </c>
      <c r="O57" s="86">
        <v>5961</v>
      </c>
      <c r="P57" s="11">
        <f>SUM(D57:O57)</f>
        <v>60476</v>
      </c>
    </row>
    <row r="58" spans="1:16" ht="12" customHeight="1" thickTop="1" x14ac:dyDescent="0.2">
      <c r="A58" s="140"/>
      <c r="B58" s="103">
        <v>2018</v>
      </c>
      <c r="C58" s="33"/>
      <c r="D58" s="85">
        <v>0</v>
      </c>
      <c r="E58" s="85">
        <v>24</v>
      </c>
      <c r="F58" s="85">
        <v>1130</v>
      </c>
      <c r="G58" s="85">
        <v>3187</v>
      </c>
      <c r="H58" s="85">
        <v>8900</v>
      </c>
      <c r="I58" s="85">
        <v>13418</v>
      </c>
      <c r="J58" s="85">
        <v>19058</v>
      </c>
      <c r="K58" s="85">
        <v>18361</v>
      </c>
      <c r="L58" s="85">
        <v>5503</v>
      </c>
      <c r="M58" s="85">
        <v>2134</v>
      </c>
      <c r="N58" s="85">
        <v>0</v>
      </c>
      <c r="O58" s="86">
        <v>6399</v>
      </c>
      <c r="P58" s="11">
        <f t="shared" ref="P58:P65" si="8">SUM(D58:O58)</f>
        <v>78114</v>
      </c>
    </row>
    <row r="59" spans="1:16" ht="12" customHeight="1" x14ac:dyDescent="0.2">
      <c r="A59" s="140"/>
      <c r="B59" s="84">
        <v>2017</v>
      </c>
      <c r="C59" s="7"/>
      <c r="D59" s="106">
        <v>4</v>
      </c>
      <c r="E59" s="85">
        <v>0</v>
      </c>
      <c r="F59" s="85">
        <v>5</v>
      </c>
      <c r="G59" s="85">
        <v>3558</v>
      </c>
      <c r="H59" s="85">
        <v>6928</v>
      </c>
      <c r="I59" s="85">
        <v>12158</v>
      </c>
      <c r="J59" s="85">
        <v>17691</v>
      </c>
      <c r="K59" s="85">
        <v>16048</v>
      </c>
      <c r="L59" s="85">
        <v>4119</v>
      </c>
      <c r="M59" s="85">
        <v>2520</v>
      </c>
      <c r="N59" s="85">
        <v>0</v>
      </c>
      <c r="O59" s="86">
        <v>6313</v>
      </c>
      <c r="P59" s="11">
        <f t="shared" si="8"/>
        <v>69344</v>
      </c>
    </row>
    <row r="60" spans="1:16" ht="12" customHeight="1" x14ac:dyDescent="0.2">
      <c r="A60" s="140"/>
      <c r="B60" s="7">
        <v>2016</v>
      </c>
      <c r="C60" s="12"/>
      <c r="D60" s="9">
        <v>0</v>
      </c>
      <c r="E60" s="10">
        <v>0</v>
      </c>
      <c r="F60" s="10">
        <v>2527</v>
      </c>
      <c r="G60" s="10">
        <v>1188</v>
      </c>
      <c r="H60" s="10">
        <v>7631</v>
      </c>
      <c r="I60" s="10">
        <v>14609</v>
      </c>
      <c r="J60" s="10">
        <v>21955</v>
      </c>
      <c r="K60" s="10">
        <v>21216</v>
      </c>
      <c r="L60" s="10">
        <v>5256</v>
      </c>
      <c r="M60" s="10">
        <v>1971</v>
      </c>
      <c r="N60" s="10">
        <v>0</v>
      </c>
      <c r="O60" s="10">
        <v>5676</v>
      </c>
      <c r="P60" s="11">
        <f t="shared" si="8"/>
        <v>82029</v>
      </c>
    </row>
    <row r="61" spans="1:16" ht="12" customHeight="1" x14ac:dyDescent="0.2">
      <c r="A61" s="140"/>
      <c r="B61" s="7">
        <v>2015</v>
      </c>
      <c r="C61" s="12"/>
      <c r="D61" s="9">
        <v>0</v>
      </c>
      <c r="E61" s="10">
        <v>0</v>
      </c>
      <c r="F61" s="10">
        <v>0</v>
      </c>
      <c r="G61" s="10">
        <v>3149</v>
      </c>
      <c r="H61" s="10">
        <v>7758</v>
      </c>
      <c r="I61" s="10">
        <v>13110</v>
      </c>
      <c r="J61" s="10">
        <v>19088</v>
      </c>
      <c r="K61" s="10">
        <v>21364</v>
      </c>
      <c r="L61" s="10">
        <v>7567</v>
      </c>
      <c r="M61" s="10">
        <v>1890</v>
      </c>
      <c r="N61" s="10">
        <v>310</v>
      </c>
      <c r="O61" s="13">
        <v>6976</v>
      </c>
      <c r="P61" s="11">
        <f t="shared" si="8"/>
        <v>81212</v>
      </c>
    </row>
    <row r="62" spans="1:16" ht="12" customHeight="1" x14ac:dyDescent="0.2">
      <c r="A62" s="140"/>
      <c r="B62" s="7">
        <v>2014</v>
      </c>
      <c r="C62" s="12"/>
      <c r="D62" s="9">
        <v>0</v>
      </c>
      <c r="E62" s="10">
        <v>0</v>
      </c>
      <c r="F62" s="10">
        <v>0</v>
      </c>
      <c r="G62" s="10">
        <v>4311</v>
      </c>
      <c r="H62" s="10">
        <v>7155</v>
      </c>
      <c r="I62" s="10">
        <v>13518</v>
      </c>
      <c r="J62" s="10">
        <v>17350</v>
      </c>
      <c r="K62" s="10">
        <v>21699</v>
      </c>
      <c r="L62" s="10">
        <v>3997</v>
      </c>
      <c r="M62" s="10">
        <v>3015</v>
      </c>
      <c r="N62" s="10">
        <v>0</v>
      </c>
      <c r="O62" s="13">
        <v>6256</v>
      </c>
      <c r="P62" s="14">
        <f t="shared" si="8"/>
        <v>77301</v>
      </c>
    </row>
    <row r="63" spans="1:16" ht="12" customHeight="1" x14ac:dyDescent="0.2">
      <c r="A63" s="140"/>
      <c r="B63" s="18">
        <v>2013</v>
      </c>
      <c r="C63" s="19"/>
      <c r="D63" s="15">
        <v>0</v>
      </c>
      <c r="E63" s="16">
        <v>0</v>
      </c>
      <c r="F63" s="16">
        <v>235</v>
      </c>
      <c r="G63" s="16">
        <v>2216</v>
      </c>
      <c r="H63" s="16">
        <v>5314</v>
      </c>
      <c r="I63" s="16">
        <v>12038</v>
      </c>
      <c r="J63" s="16">
        <v>17591</v>
      </c>
      <c r="K63" s="36">
        <v>18948</v>
      </c>
      <c r="L63" s="16">
        <v>3377</v>
      </c>
      <c r="M63" s="16">
        <v>1984</v>
      </c>
      <c r="N63" s="16">
        <v>0</v>
      </c>
      <c r="O63" s="17">
        <v>4969</v>
      </c>
      <c r="P63" s="14">
        <f t="shared" si="8"/>
        <v>66672</v>
      </c>
    </row>
    <row r="64" spans="1:16" ht="12" customHeight="1" x14ac:dyDescent="0.2">
      <c r="A64" s="140"/>
      <c r="B64" s="18">
        <v>2012</v>
      </c>
      <c r="C64" s="19"/>
      <c r="D64" s="15">
        <v>0</v>
      </c>
      <c r="E64" s="16">
        <v>0</v>
      </c>
      <c r="F64" s="16">
        <v>16</v>
      </c>
      <c r="G64" s="16">
        <v>2012</v>
      </c>
      <c r="H64" s="16">
        <v>6455</v>
      </c>
      <c r="I64" s="16">
        <v>13318</v>
      </c>
      <c r="J64" s="16">
        <v>16673</v>
      </c>
      <c r="K64" s="36">
        <v>18738</v>
      </c>
      <c r="L64" s="16">
        <v>3623</v>
      </c>
      <c r="M64" s="16">
        <v>1303</v>
      </c>
      <c r="N64" s="16">
        <v>0</v>
      </c>
      <c r="O64" s="17">
        <v>5948</v>
      </c>
      <c r="P64" s="14">
        <f t="shared" si="8"/>
        <v>68086</v>
      </c>
    </row>
    <row r="65" spans="1:31" ht="12" customHeight="1" x14ac:dyDescent="0.2">
      <c r="A65" s="141"/>
      <c r="B65" s="18">
        <v>2011</v>
      </c>
      <c r="C65" s="20"/>
      <c r="D65" s="21">
        <v>0</v>
      </c>
      <c r="E65" s="22">
        <v>0</v>
      </c>
      <c r="F65" s="22">
        <v>0</v>
      </c>
      <c r="G65" s="22">
        <v>2711</v>
      </c>
      <c r="H65" s="22">
        <v>4710</v>
      </c>
      <c r="I65" s="22">
        <v>7609</v>
      </c>
      <c r="J65" s="22">
        <v>17512</v>
      </c>
      <c r="K65" s="37">
        <v>17697</v>
      </c>
      <c r="L65" s="22">
        <v>4601</v>
      </c>
      <c r="M65" s="22">
        <v>1809</v>
      </c>
      <c r="N65" s="22">
        <v>0</v>
      </c>
      <c r="O65" s="23">
        <v>6925</v>
      </c>
      <c r="P65" s="14">
        <f t="shared" si="8"/>
        <v>63574</v>
      </c>
      <c r="R65" s="41"/>
    </row>
    <row r="66" spans="1:31" ht="12" customHeight="1" thickBot="1" x14ac:dyDescent="0.25">
      <c r="A66" s="25" t="s">
        <v>16</v>
      </c>
      <c r="B66" s="42"/>
      <c r="C66" s="42"/>
      <c r="D66" s="27">
        <f>AVERAGE(D55:D65)</f>
        <v>0.36363636363636365</v>
      </c>
      <c r="E66" s="27">
        <f t="shared" ref="E66:O66" si="9">AVERAGE(E55:E65)</f>
        <v>2.1818181818181817</v>
      </c>
      <c r="F66" s="27">
        <f t="shared" si="9"/>
        <v>365.45454545454544</v>
      </c>
      <c r="G66" s="27">
        <f t="shared" si="9"/>
        <v>2392.818181818182</v>
      </c>
      <c r="H66" s="27">
        <f t="shared" si="9"/>
        <v>5547.545454545455</v>
      </c>
      <c r="I66" s="27">
        <f t="shared" si="9"/>
        <v>10586.181818181818</v>
      </c>
      <c r="J66" s="27">
        <f t="shared" si="9"/>
        <v>17852.81818181818</v>
      </c>
      <c r="K66" s="27">
        <f t="shared" si="9"/>
        <v>18146.909090909092</v>
      </c>
      <c r="L66" s="27">
        <f t="shared" si="9"/>
        <v>4529.909090909091</v>
      </c>
      <c r="M66" s="27">
        <f t="shared" si="9"/>
        <v>1936.8181818181818</v>
      </c>
      <c r="N66" s="27">
        <f t="shared" si="9"/>
        <v>28.181818181818183</v>
      </c>
      <c r="O66" s="27">
        <f t="shared" si="9"/>
        <v>5038.454545454545</v>
      </c>
      <c r="P66" s="29">
        <f>AVERAGE(P55:P65)</f>
        <v>66427.636363636368</v>
      </c>
    </row>
    <row r="67" spans="1:31" ht="12" customHeight="1" thickTop="1" x14ac:dyDescent="0.2"/>
    <row r="68" spans="1:31" ht="12" customHeight="1" x14ac:dyDescent="0.2"/>
    <row r="69" spans="1:31" ht="12" customHeight="1" x14ac:dyDescent="0.2"/>
    <row r="70" spans="1:31" ht="12" customHeight="1" x14ac:dyDescent="0.2"/>
    <row r="71" spans="1:31" ht="12" customHeight="1" x14ac:dyDescent="0.2">
      <c r="A71" s="43" t="s">
        <v>21</v>
      </c>
      <c r="B71" s="44">
        <v>2010</v>
      </c>
      <c r="C71" s="44">
        <v>2011</v>
      </c>
      <c r="D71" s="44">
        <v>2011</v>
      </c>
      <c r="E71" s="44">
        <v>2012</v>
      </c>
      <c r="F71" s="44">
        <v>2013</v>
      </c>
      <c r="G71" s="44">
        <v>2014</v>
      </c>
      <c r="H71" s="44">
        <v>2015</v>
      </c>
      <c r="I71" s="43">
        <v>2016</v>
      </c>
      <c r="J71" s="45">
        <v>2017</v>
      </c>
      <c r="K71" s="81">
        <v>2018</v>
      </c>
      <c r="L71" s="81">
        <v>2019</v>
      </c>
      <c r="M71" s="81">
        <v>2020</v>
      </c>
      <c r="N71" s="81">
        <v>2021</v>
      </c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</row>
    <row r="72" spans="1:31" ht="12" customHeight="1" x14ac:dyDescent="0.2">
      <c r="A72" s="47" t="s">
        <v>15</v>
      </c>
      <c r="B72" s="48">
        <v>29468</v>
      </c>
      <c r="C72" s="48">
        <f>P12</f>
        <v>34992</v>
      </c>
      <c r="D72" s="48">
        <f>P12</f>
        <v>34992</v>
      </c>
      <c r="E72" s="48">
        <f>P11</f>
        <v>30272</v>
      </c>
      <c r="F72" s="48">
        <f>P10</f>
        <v>29394</v>
      </c>
      <c r="G72" s="48">
        <f>P9</f>
        <v>33374</v>
      </c>
      <c r="H72" s="48">
        <f>P8</f>
        <v>33945</v>
      </c>
      <c r="I72" s="48">
        <f>P7</f>
        <v>30129</v>
      </c>
      <c r="J72" s="46">
        <f>P6</f>
        <v>40050</v>
      </c>
      <c r="K72" s="46">
        <f>P5</f>
        <v>39851</v>
      </c>
      <c r="L72" s="46">
        <f>P4</f>
        <v>41354</v>
      </c>
      <c r="M72" s="46">
        <f>P3</f>
        <v>23670</v>
      </c>
      <c r="N72" s="46">
        <f>P2</f>
        <v>24517</v>
      </c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</row>
    <row r="73" spans="1:31" ht="12" customHeight="1" x14ac:dyDescent="0.2">
      <c r="A73" s="47" t="s">
        <v>17</v>
      </c>
      <c r="B73" s="48">
        <v>49752</v>
      </c>
      <c r="C73" s="48">
        <f>P26</f>
        <v>44233</v>
      </c>
      <c r="D73" s="48">
        <f>P26</f>
        <v>44233</v>
      </c>
      <c r="E73" s="48">
        <f>P25</f>
        <v>39957</v>
      </c>
      <c r="F73" s="48">
        <f>P24</f>
        <v>37064</v>
      </c>
      <c r="G73" s="48">
        <f>P23</f>
        <v>0</v>
      </c>
      <c r="H73" s="48">
        <f>P22</f>
        <v>139016</v>
      </c>
      <c r="I73" s="48">
        <f>P21</f>
        <v>113126</v>
      </c>
      <c r="J73" s="46">
        <f>P20</f>
        <v>110810</v>
      </c>
      <c r="K73" s="46">
        <f>P19</f>
        <v>96200</v>
      </c>
      <c r="L73" s="46">
        <f>P18</f>
        <v>78200</v>
      </c>
      <c r="M73" s="46">
        <f>P17</f>
        <v>54549</v>
      </c>
      <c r="N73" s="46">
        <f>P16</f>
        <v>53657</v>
      </c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</row>
    <row r="74" spans="1:31" ht="12" customHeight="1" x14ac:dyDescent="0.2">
      <c r="A74" s="47" t="s">
        <v>18</v>
      </c>
      <c r="B74" s="48">
        <v>42090</v>
      </c>
      <c r="C74" s="48">
        <f>P39</f>
        <v>34187</v>
      </c>
      <c r="D74" s="48">
        <f>P39</f>
        <v>34187</v>
      </c>
      <c r="E74" s="48">
        <f>P38</f>
        <v>34360</v>
      </c>
      <c r="F74" s="48">
        <f>P37</f>
        <v>29980</v>
      </c>
      <c r="G74" s="48">
        <f>P36</f>
        <v>33777</v>
      </c>
      <c r="H74" s="48">
        <f>P35</f>
        <v>41782</v>
      </c>
      <c r="I74" s="48">
        <f>P34</f>
        <v>44024</v>
      </c>
      <c r="J74" s="46">
        <f>P33</f>
        <v>40164</v>
      </c>
      <c r="K74" s="46">
        <f>P32</f>
        <v>40003</v>
      </c>
      <c r="L74" s="46">
        <f>P31</f>
        <v>43226</v>
      </c>
      <c r="M74" s="46">
        <f>P30</f>
        <v>33275</v>
      </c>
      <c r="N74" s="46">
        <f>P29</f>
        <v>27134</v>
      </c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</row>
    <row r="75" spans="1:31" ht="12" customHeight="1" x14ac:dyDescent="0.2">
      <c r="A75" s="47" t="s">
        <v>19</v>
      </c>
      <c r="B75" s="48">
        <v>50789</v>
      </c>
      <c r="C75" s="48">
        <f>P52</f>
        <v>27495</v>
      </c>
      <c r="D75" s="48">
        <f>P52</f>
        <v>27495</v>
      </c>
      <c r="E75" s="48">
        <f>P51</f>
        <v>26350</v>
      </c>
      <c r="F75" s="48">
        <f>P50</f>
        <v>43309</v>
      </c>
      <c r="G75" s="48">
        <f>P49</f>
        <v>55986</v>
      </c>
      <c r="H75" s="48">
        <f>P48</f>
        <v>50015</v>
      </c>
      <c r="I75" s="48">
        <f>P47</f>
        <v>56829</v>
      </c>
      <c r="J75" s="46">
        <f>P46</f>
        <v>54615</v>
      </c>
      <c r="K75" s="46">
        <f>P45</f>
        <v>50099</v>
      </c>
      <c r="L75" s="46">
        <f>P44</f>
        <v>49464</v>
      </c>
      <c r="M75" s="46">
        <f>P43</f>
        <v>59588</v>
      </c>
      <c r="N75" s="46">
        <f>P42</f>
        <v>47886</v>
      </c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</row>
    <row r="76" spans="1:31" ht="12" customHeight="1" x14ac:dyDescent="0.2">
      <c r="A76" s="47" t="s">
        <v>20</v>
      </c>
      <c r="B76" s="48">
        <v>71811</v>
      </c>
      <c r="C76" s="48">
        <f>P65</f>
        <v>63574</v>
      </c>
      <c r="D76" s="48">
        <f>P65</f>
        <v>63574</v>
      </c>
      <c r="E76" s="48">
        <f>P64</f>
        <v>68086</v>
      </c>
      <c r="F76" s="48">
        <f>P63</f>
        <v>66672</v>
      </c>
      <c r="G76" s="48">
        <f>P62</f>
        <v>77301</v>
      </c>
      <c r="H76" s="48">
        <f>P61</f>
        <v>81212</v>
      </c>
      <c r="I76" s="48">
        <f>P60</f>
        <v>82029</v>
      </c>
      <c r="J76" s="46">
        <f>P59</f>
        <v>69344</v>
      </c>
      <c r="K76" s="46">
        <f>P58</f>
        <v>78114</v>
      </c>
      <c r="L76" s="46">
        <f>P57</f>
        <v>60476</v>
      </c>
      <c r="M76" s="46">
        <f>P56</f>
        <v>51156</v>
      </c>
      <c r="N76" s="46">
        <f>P55</f>
        <v>32740</v>
      </c>
    </row>
    <row r="77" spans="1:31" ht="12" customHeight="1" x14ac:dyDescent="0.2">
      <c r="A77" s="47" t="s">
        <v>14</v>
      </c>
      <c r="B77" s="49">
        <f t="shared" ref="B77:K77" si="10">SUM(B72:B76)</f>
        <v>243910</v>
      </c>
      <c r="C77" s="49">
        <f t="shared" si="10"/>
        <v>204481</v>
      </c>
      <c r="D77" s="49">
        <f t="shared" si="10"/>
        <v>204481</v>
      </c>
      <c r="E77" s="49">
        <f t="shared" si="10"/>
        <v>199025</v>
      </c>
      <c r="F77" s="49">
        <f t="shared" si="10"/>
        <v>206419</v>
      </c>
      <c r="G77" s="49">
        <f t="shared" si="10"/>
        <v>200438</v>
      </c>
      <c r="H77" s="49">
        <f t="shared" si="10"/>
        <v>345970</v>
      </c>
      <c r="I77" s="49">
        <f t="shared" si="10"/>
        <v>326137</v>
      </c>
      <c r="J77" s="50">
        <f t="shared" si="10"/>
        <v>314983</v>
      </c>
      <c r="K77" s="50">
        <f t="shared" si="10"/>
        <v>304267</v>
      </c>
      <c r="L77" s="109">
        <f>SUM(L72:L76)</f>
        <v>272720</v>
      </c>
      <c r="M77" s="109">
        <f>SUM(M72:M76)</f>
        <v>222238</v>
      </c>
      <c r="N77" s="109">
        <f>SUM(N72:N76)</f>
        <v>185934</v>
      </c>
    </row>
    <row r="78" spans="1:31" ht="12" customHeight="1" x14ac:dyDescent="0.2">
      <c r="A78" s="47"/>
      <c r="B78" s="47"/>
      <c r="C78" s="51"/>
      <c r="D78" s="31"/>
      <c r="E78" s="31"/>
      <c r="F78" s="31"/>
      <c r="G78" s="31"/>
      <c r="H78" s="46"/>
    </row>
    <row r="79" spans="1:31" ht="12" customHeight="1" x14ac:dyDescent="0.2">
      <c r="A79" s="47"/>
      <c r="B79" s="47"/>
      <c r="C79" s="51"/>
      <c r="D79" s="31"/>
      <c r="E79" s="31"/>
      <c r="F79" s="31"/>
      <c r="G79" s="31"/>
      <c r="H79" s="46"/>
    </row>
    <row r="80" spans="1:31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</sheetData>
  <sheetProtection selectLockedCells="1" selectUnlockedCells="1"/>
  <mergeCells count="5">
    <mergeCell ref="A2:A12"/>
    <mergeCell ref="A16:A26"/>
    <mergeCell ref="A29:A39"/>
    <mergeCell ref="A42:A52"/>
    <mergeCell ref="A55:A65"/>
  </mergeCells>
  <printOptions horizontalCentered="1"/>
  <pageMargins left="0.39374999999999999" right="0.35416666666666669" top="0.47222222222222221" bottom="0.43263888888888891" header="0.2361111111111111" footer="0.19652777777777777"/>
  <pageSetup paperSize="9" firstPageNumber="0" orientation="landscape" horizontalDpi="300" verticalDpi="300" r:id="rId1"/>
  <headerFooter alignWithMargins="0">
    <oddHeader>&amp;CNávštěvnost objektů NPÚ v Královéhradeckém kraji</oddHeader>
    <oddFooter>&amp;L&amp;8Zdroj: NPÚ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8"/>
  <sheetViews>
    <sheetView topLeftCell="A94" workbookViewId="0">
      <selection activeCell="S99" sqref="S99"/>
    </sheetView>
  </sheetViews>
  <sheetFormatPr defaultColWidth="8.6640625" defaultRowHeight="13.2" x14ac:dyDescent="0.25"/>
  <cols>
    <col min="1" max="1" width="20.33203125" style="52" customWidth="1"/>
    <col min="2" max="10" width="8.6640625" style="52"/>
    <col min="11" max="12" width="9.109375" style="52" bestFit="1" customWidth="1"/>
    <col min="13" max="13" width="8.88671875" style="52" bestFit="1" customWidth="1"/>
    <col min="14" max="16384" width="8.6640625" style="52"/>
  </cols>
  <sheetData>
    <row r="1" spans="1:16" ht="14.4" thickTop="1" thickBo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22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/>
    </row>
    <row r="2" spans="1:16" ht="13.8" thickTop="1" x14ac:dyDescent="0.25">
      <c r="A2" s="136" t="s">
        <v>23</v>
      </c>
      <c r="B2" s="32">
        <v>2021</v>
      </c>
      <c r="C2" s="33">
        <v>0</v>
      </c>
      <c r="D2" s="38">
        <v>0</v>
      </c>
      <c r="E2" s="38">
        <v>0</v>
      </c>
      <c r="F2" s="38">
        <v>0</v>
      </c>
      <c r="G2" s="5">
        <v>3296</v>
      </c>
      <c r="H2" s="5">
        <v>5802</v>
      </c>
      <c r="I2" s="5">
        <v>17578</v>
      </c>
      <c r="J2" s="5">
        <v>16530</v>
      </c>
      <c r="K2" s="5">
        <v>6296</v>
      </c>
      <c r="L2" s="38">
        <v>3584</v>
      </c>
      <c r="M2" s="38">
        <v>0</v>
      </c>
      <c r="N2" s="3">
        <v>0</v>
      </c>
      <c r="O2" s="116">
        <f>SUM(C2:N2)</f>
        <v>53086</v>
      </c>
      <c r="P2" s="1"/>
    </row>
    <row r="3" spans="1:16" x14ac:dyDescent="0.25">
      <c r="A3" s="137"/>
      <c r="B3" s="132">
        <v>2020</v>
      </c>
      <c r="C3" s="115">
        <v>0</v>
      </c>
      <c r="D3" s="84">
        <v>0</v>
      </c>
      <c r="E3" s="84">
        <v>0</v>
      </c>
      <c r="F3" s="84">
        <v>0</v>
      </c>
      <c r="G3" s="85">
        <v>1192</v>
      </c>
      <c r="H3" s="85">
        <v>5658</v>
      </c>
      <c r="I3" s="85">
        <v>22622</v>
      </c>
      <c r="J3" s="85">
        <v>18799</v>
      </c>
      <c r="K3" s="85">
        <v>6734</v>
      </c>
      <c r="L3" s="85">
        <v>1478</v>
      </c>
      <c r="M3" s="84">
        <v>0</v>
      </c>
      <c r="N3" s="103">
        <v>0</v>
      </c>
      <c r="O3" s="123">
        <f>SUM(C3:N3)</f>
        <v>56483</v>
      </c>
      <c r="P3" s="1"/>
    </row>
    <row r="4" spans="1:16" x14ac:dyDescent="0.25">
      <c r="A4" s="137"/>
      <c r="B4" s="99">
        <v>2019</v>
      </c>
      <c r="C4" s="122">
        <v>0</v>
      </c>
      <c r="D4" s="54">
        <v>0</v>
      </c>
      <c r="E4" s="54">
        <v>738</v>
      </c>
      <c r="F4" s="88">
        <v>4956</v>
      </c>
      <c r="G4" s="88">
        <v>7279</v>
      </c>
      <c r="H4" s="88">
        <v>8177</v>
      </c>
      <c r="I4" s="88">
        <v>18440</v>
      </c>
      <c r="J4" s="88">
        <v>18348</v>
      </c>
      <c r="K4" s="88">
        <v>5678</v>
      </c>
      <c r="L4" s="54">
        <v>4433</v>
      </c>
      <c r="M4" s="54">
        <v>0</v>
      </c>
      <c r="N4" s="99">
        <v>0</v>
      </c>
      <c r="O4" s="123">
        <f>SUM(C4:N4)</f>
        <v>68049</v>
      </c>
      <c r="P4" s="1"/>
    </row>
    <row r="5" spans="1:16" x14ac:dyDescent="0.25">
      <c r="A5" s="137"/>
      <c r="B5" s="54">
        <v>2018</v>
      </c>
      <c r="C5" s="122">
        <v>0</v>
      </c>
      <c r="D5" s="54">
        <v>0</v>
      </c>
      <c r="E5" s="54">
        <v>628</v>
      </c>
      <c r="F5" s="54">
        <v>4671</v>
      </c>
      <c r="G5" s="88">
        <v>9945</v>
      </c>
      <c r="H5" s="88">
        <v>8933</v>
      </c>
      <c r="I5" s="88">
        <v>18479</v>
      </c>
      <c r="J5" s="88">
        <v>14911</v>
      </c>
      <c r="K5" s="88">
        <v>7272</v>
      </c>
      <c r="L5" s="88">
        <v>2822</v>
      </c>
      <c r="M5" s="54">
        <v>0</v>
      </c>
      <c r="N5" s="99">
        <v>0</v>
      </c>
      <c r="O5" s="14">
        <f t="shared" ref="O5:O13" si="0">SUM(C5:N5)</f>
        <v>67661</v>
      </c>
      <c r="P5" s="1"/>
    </row>
    <row r="6" spans="1:16" x14ac:dyDescent="0.25">
      <c r="A6" s="137"/>
      <c r="B6" s="54">
        <v>2017</v>
      </c>
      <c r="C6" s="55">
        <v>0</v>
      </c>
      <c r="D6" s="56">
        <v>0</v>
      </c>
      <c r="E6" s="56">
        <v>0</v>
      </c>
      <c r="F6" s="56">
        <v>4099</v>
      </c>
      <c r="G6" s="56">
        <v>7854</v>
      </c>
      <c r="H6" s="56">
        <v>8448</v>
      </c>
      <c r="I6" s="56">
        <v>21007</v>
      </c>
      <c r="J6" s="56">
        <v>17894</v>
      </c>
      <c r="K6" s="63">
        <v>6299</v>
      </c>
      <c r="L6" s="63">
        <v>2362</v>
      </c>
      <c r="M6" s="56">
        <v>0</v>
      </c>
      <c r="N6" s="56">
        <v>0</v>
      </c>
      <c r="O6" s="14">
        <f t="shared" si="0"/>
        <v>67963</v>
      </c>
      <c r="P6" s="1"/>
    </row>
    <row r="7" spans="1:16" x14ac:dyDescent="0.25">
      <c r="A7" s="137"/>
      <c r="B7" s="54">
        <v>2016</v>
      </c>
      <c r="C7" s="55">
        <v>0</v>
      </c>
      <c r="D7" s="56">
        <v>0</v>
      </c>
      <c r="E7" s="56">
        <v>1334</v>
      </c>
      <c r="F7" s="56">
        <v>2434</v>
      </c>
      <c r="G7" s="56">
        <v>7296</v>
      </c>
      <c r="H7" s="56">
        <v>7679</v>
      </c>
      <c r="I7" s="56">
        <v>21945</v>
      </c>
      <c r="J7" s="56">
        <v>17858</v>
      </c>
      <c r="K7" s="56">
        <v>6737</v>
      </c>
      <c r="L7" s="56">
        <v>2734</v>
      </c>
      <c r="M7" s="56">
        <v>30</v>
      </c>
      <c r="N7" s="57">
        <v>26</v>
      </c>
      <c r="O7" s="14">
        <f t="shared" si="0"/>
        <v>68073</v>
      </c>
      <c r="P7" s="1"/>
    </row>
    <row r="8" spans="1:16" x14ac:dyDescent="0.25">
      <c r="A8" s="137"/>
      <c r="B8" s="58">
        <v>2015</v>
      </c>
      <c r="C8" s="59">
        <v>0</v>
      </c>
      <c r="D8" s="60">
        <v>0</v>
      </c>
      <c r="E8" s="60">
        <v>0</v>
      </c>
      <c r="F8" s="60">
        <v>2436</v>
      </c>
      <c r="G8" s="60">
        <v>9104</v>
      </c>
      <c r="H8" s="60">
        <v>8017</v>
      </c>
      <c r="I8" s="60">
        <v>17371</v>
      </c>
      <c r="J8" s="60">
        <v>14534</v>
      </c>
      <c r="K8" s="60">
        <v>5799</v>
      </c>
      <c r="L8" s="60">
        <v>2486</v>
      </c>
      <c r="M8" s="60">
        <v>340</v>
      </c>
      <c r="N8" s="61">
        <v>0</v>
      </c>
      <c r="O8" s="14">
        <f t="shared" si="0"/>
        <v>60087</v>
      </c>
      <c r="P8" s="1"/>
    </row>
    <row r="9" spans="1:16" x14ac:dyDescent="0.25">
      <c r="A9" s="137"/>
      <c r="B9" s="18">
        <v>2014</v>
      </c>
      <c r="C9" s="62">
        <v>0</v>
      </c>
      <c r="D9" s="63">
        <v>0</v>
      </c>
      <c r="E9" s="63">
        <v>0</v>
      </c>
      <c r="F9" s="63">
        <v>3545</v>
      </c>
      <c r="G9" s="63">
        <v>6795</v>
      </c>
      <c r="H9" s="63">
        <v>7980</v>
      </c>
      <c r="I9" s="63">
        <v>16070</v>
      </c>
      <c r="J9" s="63">
        <v>18714</v>
      </c>
      <c r="K9" s="63">
        <v>4180</v>
      </c>
      <c r="L9" s="63">
        <v>2653</v>
      </c>
      <c r="M9" s="63">
        <v>0</v>
      </c>
      <c r="N9" s="64">
        <v>0</v>
      </c>
      <c r="O9" s="14">
        <f t="shared" si="0"/>
        <v>59937</v>
      </c>
      <c r="P9" s="1"/>
    </row>
    <row r="10" spans="1:16" x14ac:dyDescent="0.25">
      <c r="A10" s="137"/>
      <c r="B10" s="7">
        <v>2013</v>
      </c>
      <c r="C10" s="65">
        <v>0</v>
      </c>
      <c r="D10" s="66">
        <v>0</v>
      </c>
      <c r="E10" s="66">
        <v>0</v>
      </c>
      <c r="F10" s="66">
        <v>953</v>
      </c>
      <c r="G10" s="66">
        <v>6078</v>
      </c>
      <c r="H10" s="66">
        <v>7030</v>
      </c>
      <c r="I10" s="66">
        <v>15298</v>
      </c>
      <c r="J10" s="66">
        <v>16201</v>
      </c>
      <c r="K10" s="66">
        <v>4385</v>
      </c>
      <c r="L10" s="66">
        <v>2298</v>
      </c>
      <c r="M10" s="66">
        <v>0</v>
      </c>
      <c r="N10" s="67">
        <v>0</v>
      </c>
      <c r="O10" s="14">
        <f t="shared" si="0"/>
        <v>52243</v>
      </c>
      <c r="P10" s="1"/>
    </row>
    <row r="11" spans="1:16" x14ac:dyDescent="0.25">
      <c r="A11" s="137"/>
      <c r="B11" s="18">
        <v>2012</v>
      </c>
      <c r="C11" s="62">
        <v>0</v>
      </c>
      <c r="D11" s="63">
        <v>0</v>
      </c>
      <c r="E11" s="63">
        <v>47</v>
      </c>
      <c r="F11" s="63">
        <v>2769</v>
      </c>
      <c r="G11" s="63">
        <v>7174</v>
      </c>
      <c r="H11" s="63">
        <v>8304</v>
      </c>
      <c r="I11" s="63">
        <v>16848</v>
      </c>
      <c r="J11" s="63">
        <v>16945</v>
      </c>
      <c r="K11" s="63">
        <v>5735</v>
      </c>
      <c r="L11" s="63">
        <v>912</v>
      </c>
      <c r="M11" s="63">
        <v>0</v>
      </c>
      <c r="N11" s="64">
        <v>0</v>
      </c>
      <c r="O11" s="14">
        <f t="shared" si="0"/>
        <v>58734</v>
      </c>
      <c r="P11" s="1"/>
    </row>
    <row r="12" spans="1:16" x14ac:dyDescent="0.25">
      <c r="A12" s="137"/>
      <c r="B12" s="18">
        <v>2011</v>
      </c>
      <c r="C12" s="62">
        <v>0</v>
      </c>
      <c r="D12" s="63">
        <v>0</v>
      </c>
      <c r="E12" s="63">
        <v>0</v>
      </c>
      <c r="F12" s="63">
        <v>4222</v>
      </c>
      <c r="G12" s="63">
        <v>6655</v>
      </c>
      <c r="H12" s="63">
        <v>7996</v>
      </c>
      <c r="I12" s="63">
        <v>18779</v>
      </c>
      <c r="J12" s="63">
        <v>15732</v>
      </c>
      <c r="K12" s="63">
        <v>7092</v>
      </c>
      <c r="L12" s="63">
        <v>2766</v>
      </c>
      <c r="M12" s="63">
        <v>0</v>
      </c>
      <c r="N12" s="64">
        <v>0</v>
      </c>
      <c r="O12" s="14">
        <f t="shared" si="0"/>
        <v>63242</v>
      </c>
      <c r="P12" s="1"/>
    </row>
    <row r="13" spans="1:16" x14ac:dyDescent="0.25">
      <c r="A13" s="138"/>
      <c r="B13" s="18">
        <v>2010</v>
      </c>
      <c r="C13" s="68">
        <v>0</v>
      </c>
      <c r="D13" s="69">
        <v>0</v>
      </c>
      <c r="E13" s="69">
        <v>0</v>
      </c>
      <c r="F13" s="69">
        <v>3145</v>
      </c>
      <c r="G13" s="69">
        <v>5272</v>
      </c>
      <c r="H13" s="69">
        <v>7603</v>
      </c>
      <c r="I13" s="69">
        <v>17779</v>
      </c>
      <c r="J13" s="69">
        <v>13777</v>
      </c>
      <c r="K13" s="69">
        <v>4576</v>
      </c>
      <c r="L13" s="69">
        <v>2543</v>
      </c>
      <c r="M13" s="69">
        <v>0</v>
      </c>
      <c r="N13" s="70">
        <v>0</v>
      </c>
      <c r="O13" s="24">
        <f t="shared" si="0"/>
        <v>54695</v>
      </c>
      <c r="P13" s="1"/>
    </row>
    <row r="14" spans="1:16" ht="13.8" thickBot="1" x14ac:dyDescent="0.3">
      <c r="A14" s="25" t="s">
        <v>16</v>
      </c>
      <c r="B14" s="26"/>
      <c r="C14" s="71">
        <f>AVERAGE(C2:C13)</f>
        <v>0</v>
      </c>
      <c r="D14" s="71">
        <f t="shared" ref="D14:N14" si="1">AVERAGE(D2:D13)</f>
        <v>0</v>
      </c>
      <c r="E14" s="71">
        <f t="shared" si="1"/>
        <v>228.91666666666666</v>
      </c>
      <c r="F14" s="71">
        <f t="shared" si="1"/>
        <v>2769.1666666666665</v>
      </c>
      <c r="G14" s="71">
        <f t="shared" si="1"/>
        <v>6495</v>
      </c>
      <c r="H14" s="71">
        <f t="shared" si="1"/>
        <v>7635.583333333333</v>
      </c>
      <c r="I14" s="71">
        <f t="shared" si="1"/>
        <v>18518</v>
      </c>
      <c r="J14" s="71">
        <f t="shared" si="1"/>
        <v>16686.916666666668</v>
      </c>
      <c r="K14" s="71">
        <f t="shared" si="1"/>
        <v>5898.583333333333</v>
      </c>
      <c r="L14" s="71">
        <f t="shared" si="1"/>
        <v>2589.25</v>
      </c>
      <c r="M14" s="71">
        <f t="shared" si="1"/>
        <v>30.833333333333332</v>
      </c>
      <c r="N14" s="71">
        <f t="shared" si="1"/>
        <v>2.1666666666666665</v>
      </c>
      <c r="O14" s="72">
        <f>AVERAGE(O2:O13)</f>
        <v>60854.416666666664</v>
      </c>
      <c r="P14" s="1"/>
    </row>
    <row r="15" spans="1:16" ht="14.4" thickTop="1" thickBot="1" x14ac:dyDescent="0.3">
      <c r="A15" s="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1"/>
    </row>
    <row r="16" spans="1:16" ht="13.8" thickTop="1" x14ac:dyDescent="0.25">
      <c r="A16" s="139" t="s">
        <v>24</v>
      </c>
      <c r="B16" s="32">
        <v>2021</v>
      </c>
      <c r="C16" s="33">
        <v>0</v>
      </c>
      <c r="D16" s="38">
        <v>0</v>
      </c>
      <c r="E16" s="38">
        <v>0</v>
      </c>
      <c r="F16" s="38">
        <v>0</v>
      </c>
      <c r="G16" s="38">
        <v>0</v>
      </c>
      <c r="H16" s="5">
        <v>2603</v>
      </c>
      <c r="I16" s="5">
        <v>9832</v>
      </c>
      <c r="J16" s="5">
        <v>10790</v>
      </c>
      <c r="K16" s="38">
        <v>4401</v>
      </c>
      <c r="L16" s="38">
        <v>3606</v>
      </c>
      <c r="M16" s="38">
        <v>0</v>
      </c>
      <c r="N16" s="3">
        <v>0</v>
      </c>
      <c r="O16" s="116">
        <f>SUM(C16:N16)</f>
        <v>31232</v>
      </c>
      <c r="P16" s="1"/>
    </row>
    <row r="17" spans="1:16" x14ac:dyDescent="0.25">
      <c r="A17" s="140"/>
      <c r="B17" s="103">
        <v>2020</v>
      </c>
      <c r="C17" s="107">
        <v>0</v>
      </c>
      <c r="D17" s="84">
        <v>0</v>
      </c>
      <c r="E17" s="84">
        <v>17</v>
      </c>
      <c r="F17" s="84">
        <v>0</v>
      </c>
      <c r="G17" s="84">
        <v>334</v>
      </c>
      <c r="H17" s="85">
        <v>2517</v>
      </c>
      <c r="I17" s="85">
        <v>11749</v>
      </c>
      <c r="J17" s="85">
        <v>13094</v>
      </c>
      <c r="K17" s="85">
        <v>5505</v>
      </c>
      <c r="L17" s="84">
        <v>776</v>
      </c>
      <c r="M17" s="84">
        <v>0</v>
      </c>
      <c r="N17" s="7">
        <v>0</v>
      </c>
      <c r="O17" s="123">
        <f>SUM(C17:N17)</f>
        <v>33992</v>
      </c>
      <c r="P17" s="1"/>
    </row>
    <row r="18" spans="1:16" x14ac:dyDescent="0.25">
      <c r="A18" s="140"/>
      <c r="B18" s="103">
        <v>2019</v>
      </c>
      <c r="C18" s="107">
        <v>0</v>
      </c>
      <c r="D18" s="84">
        <v>0</v>
      </c>
      <c r="E18" s="84">
        <v>262</v>
      </c>
      <c r="F18" s="85">
        <v>3631</v>
      </c>
      <c r="G18" s="85">
        <v>6715</v>
      </c>
      <c r="H18" s="85">
        <v>6420</v>
      </c>
      <c r="I18" s="85">
        <v>11693</v>
      </c>
      <c r="J18" s="85">
        <v>13164</v>
      </c>
      <c r="K18" s="85">
        <v>5683</v>
      </c>
      <c r="L18" s="84">
        <v>4924</v>
      </c>
      <c r="M18" s="84">
        <v>26</v>
      </c>
      <c r="N18" s="7">
        <v>209</v>
      </c>
      <c r="O18" s="123">
        <f>SUM(C18:N18)</f>
        <v>52727</v>
      </c>
      <c r="P18" s="1"/>
    </row>
    <row r="19" spans="1:16" x14ac:dyDescent="0.25">
      <c r="A19" s="140"/>
      <c r="B19" s="117">
        <v>2018</v>
      </c>
      <c r="C19" s="9">
        <v>0</v>
      </c>
      <c r="D19" s="10">
        <v>12</v>
      </c>
      <c r="E19" s="10">
        <v>450</v>
      </c>
      <c r="F19" s="10">
        <v>3576</v>
      </c>
      <c r="G19" s="98">
        <v>6372</v>
      </c>
      <c r="H19" s="10">
        <v>5665</v>
      </c>
      <c r="I19" s="10">
        <v>11179</v>
      </c>
      <c r="J19" s="10">
        <v>11384</v>
      </c>
      <c r="K19" s="98">
        <v>6634</v>
      </c>
      <c r="L19" s="10">
        <v>4384</v>
      </c>
      <c r="M19" s="10">
        <v>18</v>
      </c>
      <c r="N19" s="100">
        <v>304</v>
      </c>
      <c r="O19" s="101">
        <f t="shared" ref="O19:O27" si="2">SUM(C19:N19)</f>
        <v>49978</v>
      </c>
      <c r="P19" s="1"/>
    </row>
    <row r="20" spans="1:16" x14ac:dyDescent="0.25">
      <c r="A20" s="140"/>
      <c r="B20" s="99">
        <v>2017</v>
      </c>
      <c r="C20" s="98">
        <v>0</v>
      </c>
      <c r="D20" s="10">
        <v>6</v>
      </c>
      <c r="E20" s="10">
        <v>38</v>
      </c>
      <c r="F20" s="10">
        <v>4321</v>
      </c>
      <c r="G20" s="10">
        <v>6133</v>
      </c>
      <c r="H20" s="10">
        <v>6147</v>
      </c>
      <c r="I20" s="10">
        <v>11729</v>
      </c>
      <c r="J20" s="10">
        <v>12065</v>
      </c>
      <c r="K20" s="10">
        <v>5447</v>
      </c>
      <c r="L20" s="10">
        <v>4023</v>
      </c>
      <c r="M20" s="10">
        <v>0</v>
      </c>
      <c r="N20" s="100">
        <v>241</v>
      </c>
      <c r="O20" s="101">
        <f t="shared" si="2"/>
        <v>50150</v>
      </c>
      <c r="P20" s="1"/>
    </row>
    <row r="21" spans="1:16" x14ac:dyDescent="0.25">
      <c r="A21" s="140"/>
      <c r="B21" s="7">
        <v>2016</v>
      </c>
      <c r="C21" s="9">
        <v>0</v>
      </c>
      <c r="D21" s="10">
        <v>15</v>
      </c>
      <c r="E21" s="10">
        <v>852</v>
      </c>
      <c r="F21" s="10">
        <v>2646</v>
      </c>
      <c r="G21" s="10">
        <v>6408</v>
      </c>
      <c r="H21" s="10">
        <v>5377</v>
      </c>
      <c r="I21" s="10">
        <v>12564</v>
      </c>
      <c r="J21" s="10">
        <v>15010</v>
      </c>
      <c r="K21" s="10">
        <v>5445</v>
      </c>
      <c r="L21" s="10">
        <v>4401</v>
      </c>
      <c r="M21" s="10">
        <v>19</v>
      </c>
      <c r="N21" s="13">
        <v>355</v>
      </c>
      <c r="O21" s="11">
        <f t="shared" si="2"/>
        <v>53092</v>
      </c>
      <c r="P21" s="1"/>
    </row>
    <row r="22" spans="1:16" x14ac:dyDescent="0.25">
      <c r="A22" s="140"/>
      <c r="B22" s="7">
        <v>2015</v>
      </c>
      <c r="C22" s="9">
        <v>0</v>
      </c>
      <c r="D22" s="10">
        <v>12</v>
      </c>
      <c r="E22" s="10">
        <v>5</v>
      </c>
      <c r="F22" s="10">
        <v>2123</v>
      </c>
      <c r="G22" s="10">
        <v>5184</v>
      </c>
      <c r="H22" s="10">
        <v>5035</v>
      </c>
      <c r="I22" s="10">
        <v>10525</v>
      </c>
      <c r="J22" s="10">
        <v>11401</v>
      </c>
      <c r="K22" s="10">
        <v>5318</v>
      </c>
      <c r="L22" s="10">
        <v>3994</v>
      </c>
      <c r="M22" s="10">
        <v>91</v>
      </c>
      <c r="N22" s="13">
        <v>231</v>
      </c>
      <c r="O22" s="11">
        <f t="shared" si="2"/>
        <v>43919</v>
      </c>
      <c r="P22" s="1"/>
    </row>
    <row r="23" spans="1:16" x14ac:dyDescent="0.25">
      <c r="A23" s="140"/>
      <c r="B23" s="7">
        <v>2014</v>
      </c>
      <c r="C23" s="9">
        <v>0</v>
      </c>
      <c r="D23" s="10">
        <v>293</v>
      </c>
      <c r="E23" s="10">
        <v>107</v>
      </c>
      <c r="F23" s="10">
        <v>2579</v>
      </c>
      <c r="G23" s="10">
        <v>5718</v>
      </c>
      <c r="H23" s="10">
        <v>4785</v>
      </c>
      <c r="I23" s="10">
        <v>8883</v>
      </c>
      <c r="J23" s="10">
        <v>11440</v>
      </c>
      <c r="K23" s="10">
        <v>4098</v>
      </c>
      <c r="L23" s="10">
        <v>3092</v>
      </c>
      <c r="M23" s="10">
        <v>15</v>
      </c>
      <c r="N23" s="13">
        <v>190</v>
      </c>
      <c r="O23" s="11">
        <f t="shared" si="2"/>
        <v>41200</v>
      </c>
      <c r="P23" s="1"/>
    </row>
    <row r="24" spans="1:16" x14ac:dyDescent="0.25">
      <c r="A24" s="140"/>
      <c r="B24" s="18">
        <v>2013</v>
      </c>
      <c r="C24" s="15">
        <v>0</v>
      </c>
      <c r="D24" s="35">
        <v>0</v>
      </c>
      <c r="E24" s="16">
        <v>184</v>
      </c>
      <c r="F24" s="16">
        <v>2043</v>
      </c>
      <c r="G24" s="16">
        <v>6101</v>
      </c>
      <c r="H24" s="16">
        <v>4507</v>
      </c>
      <c r="I24" s="16">
        <v>8127</v>
      </c>
      <c r="J24" s="36">
        <v>10288</v>
      </c>
      <c r="K24" s="16">
        <v>3890</v>
      </c>
      <c r="L24" s="16">
        <v>2994</v>
      </c>
      <c r="M24" s="16">
        <v>11</v>
      </c>
      <c r="N24" s="17">
        <v>23</v>
      </c>
      <c r="O24" s="14">
        <f t="shared" si="2"/>
        <v>38168</v>
      </c>
      <c r="P24" s="1"/>
    </row>
    <row r="25" spans="1:16" x14ac:dyDescent="0.25">
      <c r="A25" s="140"/>
      <c r="B25" s="18">
        <v>2012</v>
      </c>
      <c r="C25" s="15">
        <v>0</v>
      </c>
      <c r="D25" s="35">
        <v>26</v>
      </c>
      <c r="E25" s="16">
        <v>51</v>
      </c>
      <c r="F25" s="16">
        <v>2390</v>
      </c>
      <c r="G25" s="16">
        <v>4855</v>
      </c>
      <c r="H25" s="16">
        <v>4367</v>
      </c>
      <c r="I25" s="16">
        <v>8133</v>
      </c>
      <c r="J25" s="36">
        <v>9475</v>
      </c>
      <c r="K25" s="16">
        <v>4503</v>
      </c>
      <c r="L25" s="16">
        <v>2452</v>
      </c>
      <c r="M25" s="16">
        <v>0</v>
      </c>
      <c r="N25" s="17">
        <v>0</v>
      </c>
      <c r="O25" s="14">
        <f t="shared" si="2"/>
        <v>36252</v>
      </c>
      <c r="P25" s="1"/>
    </row>
    <row r="26" spans="1:16" x14ac:dyDescent="0.25">
      <c r="A26" s="140"/>
      <c r="B26" s="18">
        <v>2011</v>
      </c>
      <c r="C26" s="15">
        <v>0</v>
      </c>
      <c r="D26" s="16">
        <v>16</v>
      </c>
      <c r="E26" s="16">
        <v>15</v>
      </c>
      <c r="F26" s="16">
        <v>2511</v>
      </c>
      <c r="G26" s="16">
        <v>4250</v>
      </c>
      <c r="H26" s="16">
        <v>5026</v>
      </c>
      <c r="I26" s="16">
        <v>10197</v>
      </c>
      <c r="J26" s="36">
        <v>10581</v>
      </c>
      <c r="K26" s="16">
        <v>4776</v>
      </c>
      <c r="L26" s="16">
        <v>2748</v>
      </c>
      <c r="M26" s="16">
        <v>11</v>
      </c>
      <c r="N26" s="17">
        <v>17</v>
      </c>
      <c r="O26" s="14">
        <f t="shared" si="2"/>
        <v>40148</v>
      </c>
      <c r="P26" s="1"/>
    </row>
    <row r="27" spans="1:16" x14ac:dyDescent="0.25">
      <c r="A27" s="141"/>
      <c r="B27" s="73">
        <v>2010</v>
      </c>
      <c r="C27" s="21">
        <v>0</v>
      </c>
      <c r="D27" s="22">
        <v>11</v>
      </c>
      <c r="E27" s="22">
        <v>19</v>
      </c>
      <c r="F27" s="22">
        <v>2866</v>
      </c>
      <c r="G27" s="22">
        <v>5779</v>
      </c>
      <c r="H27" s="22">
        <v>5843</v>
      </c>
      <c r="I27" s="22">
        <v>11045</v>
      </c>
      <c r="J27" s="37">
        <v>5195</v>
      </c>
      <c r="K27" s="22">
        <v>4572</v>
      </c>
      <c r="L27" s="22">
        <v>3185</v>
      </c>
      <c r="M27" s="22">
        <v>17</v>
      </c>
      <c r="N27" s="23">
        <v>18</v>
      </c>
      <c r="O27" s="74">
        <f t="shared" si="2"/>
        <v>38550</v>
      </c>
      <c r="P27" s="1"/>
    </row>
    <row r="28" spans="1:16" ht="13.8" thickBot="1" x14ac:dyDescent="0.3">
      <c r="A28" s="25" t="s">
        <v>16</v>
      </c>
      <c r="B28" s="26"/>
      <c r="C28" s="27">
        <f>AVERAGE(C16:C27)</f>
        <v>0</v>
      </c>
      <c r="D28" s="27">
        <f t="shared" ref="D28:N28" si="3">AVERAGE(D16:D27)</f>
        <v>32.583333333333336</v>
      </c>
      <c r="E28" s="27">
        <f t="shared" si="3"/>
        <v>166.66666666666666</v>
      </c>
      <c r="F28" s="27">
        <f t="shared" si="3"/>
        <v>2390.5</v>
      </c>
      <c r="G28" s="27">
        <f t="shared" si="3"/>
        <v>4820.75</v>
      </c>
      <c r="H28" s="27">
        <f t="shared" si="3"/>
        <v>4857.666666666667</v>
      </c>
      <c r="I28" s="27">
        <f t="shared" si="3"/>
        <v>10471.333333333334</v>
      </c>
      <c r="J28" s="27">
        <f t="shared" si="3"/>
        <v>11157.25</v>
      </c>
      <c r="K28" s="27">
        <f t="shared" si="3"/>
        <v>5022.666666666667</v>
      </c>
      <c r="L28" s="27">
        <f t="shared" si="3"/>
        <v>3381.5833333333335</v>
      </c>
      <c r="M28" s="27">
        <f t="shared" si="3"/>
        <v>17.333333333333332</v>
      </c>
      <c r="N28" s="27">
        <f t="shared" si="3"/>
        <v>132.33333333333334</v>
      </c>
      <c r="O28" s="72">
        <f>AVERAGE(O16:O27)</f>
        <v>42450.666666666664</v>
      </c>
      <c r="P28" s="1"/>
    </row>
    <row r="29" spans="1:16" ht="14.4" thickTop="1" thickBot="1" x14ac:dyDescent="0.3">
      <c r="A29" s="1"/>
      <c r="B29" s="3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1"/>
    </row>
    <row r="30" spans="1:16" ht="13.8" thickTop="1" x14ac:dyDescent="0.25">
      <c r="A30" s="139" t="s">
        <v>25</v>
      </c>
      <c r="B30" s="32">
        <v>2021</v>
      </c>
      <c r="C30" s="113">
        <v>0</v>
      </c>
      <c r="D30" s="5">
        <v>0</v>
      </c>
      <c r="E30" s="5">
        <v>0</v>
      </c>
      <c r="F30" s="5">
        <v>0</v>
      </c>
      <c r="G30" s="5">
        <v>7</v>
      </c>
      <c r="H30" s="5">
        <v>879</v>
      </c>
      <c r="I30" s="5">
        <v>4143</v>
      </c>
      <c r="J30" s="5">
        <v>4639</v>
      </c>
      <c r="K30" s="5">
        <v>1225</v>
      </c>
      <c r="L30" s="5">
        <v>615</v>
      </c>
      <c r="M30" s="5">
        <v>11</v>
      </c>
      <c r="N30" s="34">
        <v>49</v>
      </c>
      <c r="O30" s="6">
        <f>SUM(C30:N30)</f>
        <v>11568</v>
      </c>
      <c r="P30" s="1"/>
    </row>
    <row r="31" spans="1:16" x14ac:dyDescent="0.25">
      <c r="A31" s="140"/>
      <c r="B31" s="7">
        <v>2020</v>
      </c>
      <c r="C31" s="106">
        <v>0</v>
      </c>
      <c r="D31" s="85">
        <v>0</v>
      </c>
      <c r="E31" s="85">
        <v>0</v>
      </c>
      <c r="F31" s="85">
        <v>0</v>
      </c>
      <c r="G31" s="85">
        <v>204</v>
      </c>
      <c r="H31" s="85">
        <v>1409</v>
      </c>
      <c r="I31" s="85">
        <v>7077</v>
      </c>
      <c r="J31" s="85">
        <v>7324</v>
      </c>
      <c r="K31" s="85">
        <v>2011</v>
      </c>
      <c r="L31" s="85">
        <v>246</v>
      </c>
      <c r="M31" s="85">
        <v>0</v>
      </c>
      <c r="N31" s="86">
        <v>0</v>
      </c>
      <c r="O31" s="11">
        <f>SUM(C31:N31)</f>
        <v>18271</v>
      </c>
      <c r="P31" s="1"/>
    </row>
    <row r="32" spans="1:16" x14ac:dyDescent="0.25">
      <c r="A32" s="140"/>
      <c r="B32" s="103">
        <v>2019</v>
      </c>
      <c r="C32" s="110">
        <v>0</v>
      </c>
      <c r="D32" s="85">
        <v>0</v>
      </c>
      <c r="E32" s="85">
        <v>97</v>
      </c>
      <c r="F32" s="85">
        <v>1848</v>
      </c>
      <c r="G32" s="85">
        <v>1733</v>
      </c>
      <c r="H32" s="85">
        <v>2983</v>
      </c>
      <c r="I32" s="85">
        <v>5328</v>
      </c>
      <c r="J32" s="85">
        <v>6653</v>
      </c>
      <c r="K32" s="85">
        <v>1600</v>
      </c>
      <c r="L32" s="85">
        <v>1104</v>
      </c>
      <c r="M32" s="85">
        <v>106</v>
      </c>
      <c r="N32" s="86">
        <v>1247</v>
      </c>
      <c r="O32" s="11">
        <f>SUM(C32:N32)</f>
        <v>22699</v>
      </c>
      <c r="P32" s="1"/>
    </row>
    <row r="33" spans="1:16" x14ac:dyDescent="0.25">
      <c r="A33" s="140"/>
      <c r="B33" s="117">
        <v>2018</v>
      </c>
      <c r="C33" s="98">
        <v>0</v>
      </c>
      <c r="D33" s="10">
        <v>0</v>
      </c>
      <c r="E33" s="10">
        <v>226</v>
      </c>
      <c r="F33" s="10">
        <v>954</v>
      </c>
      <c r="G33" s="98">
        <v>1800</v>
      </c>
      <c r="H33" s="10">
        <v>2441</v>
      </c>
      <c r="I33" s="10">
        <v>5017</v>
      </c>
      <c r="J33" s="10">
        <v>5165</v>
      </c>
      <c r="K33" s="10">
        <v>1855</v>
      </c>
      <c r="L33" s="98">
        <v>905</v>
      </c>
      <c r="M33" s="10">
        <v>20</v>
      </c>
      <c r="N33" s="100">
        <v>642</v>
      </c>
      <c r="O33" s="11">
        <f t="shared" ref="O33:O41" si="4">SUM(C33:N33)</f>
        <v>19025</v>
      </c>
      <c r="P33" s="1"/>
    </row>
    <row r="34" spans="1:16" x14ac:dyDescent="0.25">
      <c r="A34" s="140"/>
      <c r="B34" s="7">
        <v>2017</v>
      </c>
      <c r="C34" s="9">
        <v>0</v>
      </c>
      <c r="D34" s="10">
        <v>0</v>
      </c>
      <c r="E34" s="10">
        <v>0</v>
      </c>
      <c r="F34" s="10">
        <v>1449</v>
      </c>
      <c r="G34" s="10">
        <v>1867</v>
      </c>
      <c r="H34" s="10">
        <v>2196</v>
      </c>
      <c r="I34" s="10">
        <v>4503</v>
      </c>
      <c r="J34" s="10">
        <v>4711</v>
      </c>
      <c r="K34" s="10">
        <v>1506</v>
      </c>
      <c r="L34" s="10">
        <v>730</v>
      </c>
      <c r="M34" s="10">
        <v>0</v>
      </c>
      <c r="N34" s="13">
        <v>516</v>
      </c>
      <c r="O34" s="11">
        <f t="shared" si="4"/>
        <v>17478</v>
      </c>
      <c r="P34" s="1"/>
    </row>
    <row r="35" spans="1:16" x14ac:dyDescent="0.25">
      <c r="A35" s="140"/>
      <c r="B35" s="7">
        <v>2016</v>
      </c>
      <c r="C35" s="9">
        <v>0</v>
      </c>
      <c r="D35" s="10">
        <v>0</v>
      </c>
      <c r="E35" s="10">
        <v>830</v>
      </c>
      <c r="F35" s="10">
        <v>1110</v>
      </c>
      <c r="G35" s="10">
        <v>1979</v>
      </c>
      <c r="H35" s="10">
        <v>2160</v>
      </c>
      <c r="I35" s="10">
        <v>5254</v>
      </c>
      <c r="J35" s="10">
        <v>4789</v>
      </c>
      <c r="K35" s="10">
        <v>1165</v>
      </c>
      <c r="L35" s="10">
        <v>921</v>
      </c>
      <c r="M35" s="10">
        <v>136</v>
      </c>
      <c r="N35" s="13">
        <v>964</v>
      </c>
      <c r="O35" s="11">
        <f t="shared" si="4"/>
        <v>19308</v>
      </c>
      <c r="P35" s="1"/>
    </row>
    <row r="36" spans="1:16" x14ac:dyDescent="0.25">
      <c r="A36" s="140"/>
      <c r="B36" s="7">
        <v>2015</v>
      </c>
      <c r="C36" s="9">
        <v>0</v>
      </c>
      <c r="D36" s="10">
        <v>0</v>
      </c>
      <c r="E36" s="10">
        <v>0</v>
      </c>
      <c r="F36" s="10">
        <v>1135</v>
      </c>
      <c r="G36" s="10">
        <v>2204</v>
      </c>
      <c r="H36" s="10">
        <v>2047</v>
      </c>
      <c r="I36" s="10">
        <v>4125</v>
      </c>
      <c r="J36" s="10">
        <v>4344</v>
      </c>
      <c r="K36" s="10">
        <v>1276</v>
      </c>
      <c r="L36" s="10">
        <v>1018</v>
      </c>
      <c r="M36" s="10">
        <v>93</v>
      </c>
      <c r="N36" s="13">
        <v>844</v>
      </c>
      <c r="O36" s="11">
        <f t="shared" si="4"/>
        <v>17086</v>
      </c>
      <c r="P36" s="1"/>
    </row>
    <row r="37" spans="1:16" x14ac:dyDescent="0.25">
      <c r="A37" s="140"/>
      <c r="B37" s="7">
        <v>2014</v>
      </c>
      <c r="C37" s="9">
        <v>0</v>
      </c>
      <c r="D37" s="10">
        <v>18</v>
      </c>
      <c r="E37" s="10">
        <v>0</v>
      </c>
      <c r="F37" s="10">
        <v>1428</v>
      </c>
      <c r="G37" s="10">
        <v>2369</v>
      </c>
      <c r="H37" s="10">
        <v>2981</v>
      </c>
      <c r="I37" s="10">
        <v>4096</v>
      </c>
      <c r="J37" s="10">
        <v>5086</v>
      </c>
      <c r="K37" s="10">
        <v>1410</v>
      </c>
      <c r="L37" s="10">
        <v>997</v>
      </c>
      <c r="M37" s="10">
        <v>64</v>
      </c>
      <c r="N37" s="13">
        <v>436</v>
      </c>
      <c r="O37" s="11">
        <f t="shared" si="4"/>
        <v>18885</v>
      </c>
      <c r="P37" s="1"/>
    </row>
    <row r="38" spans="1:16" x14ac:dyDescent="0.25">
      <c r="A38" s="140"/>
      <c r="B38" s="18">
        <v>2013</v>
      </c>
      <c r="C38" s="15">
        <v>0</v>
      </c>
      <c r="D38" s="16">
        <v>0</v>
      </c>
      <c r="E38" s="16">
        <v>62</v>
      </c>
      <c r="F38" s="16">
        <v>567</v>
      </c>
      <c r="G38" s="16">
        <v>1856</v>
      </c>
      <c r="H38" s="16">
        <v>1961</v>
      </c>
      <c r="I38" s="16">
        <v>4090</v>
      </c>
      <c r="J38" s="36">
        <v>4854</v>
      </c>
      <c r="K38" s="16">
        <v>1717</v>
      </c>
      <c r="L38" s="16">
        <v>1283</v>
      </c>
      <c r="M38" s="16">
        <v>125</v>
      </c>
      <c r="N38" s="17">
        <v>447</v>
      </c>
      <c r="O38" s="14">
        <f t="shared" si="4"/>
        <v>16962</v>
      </c>
      <c r="P38" s="1"/>
    </row>
    <row r="39" spans="1:16" x14ac:dyDescent="0.25">
      <c r="A39" s="140"/>
      <c r="B39" s="18">
        <v>2012</v>
      </c>
      <c r="C39" s="15">
        <v>0</v>
      </c>
      <c r="D39" s="16">
        <v>0</v>
      </c>
      <c r="E39" s="16">
        <v>22</v>
      </c>
      <c r="F39" s="16">
        <v>846</v>
      </c>
      <c r="G39" s="16">
        <v>1965</v>
      </c>
      <c r="H39" s="16">
        <v>2052</v>
      </c>
      <c r="I39" s="16">
        <v>5888</v>
      </c>
      <c r="J39" s="36">
        <v>5163</v>
      </c>
      <c r="K39" s="16">
        <v>1785</v>
      </c>
      <c r="L39" s="16">
        <v>845</v>
      </c>
      <c r="M39" s="16">
        <v>18</v>
      </c>
      <c r="N39" s="17">
        <v>423</v>
      </c>
      <c r="O39" s="14">
        <f t="shared" si="4"/>
        <v>19007</v>
      </c>
      <c r="P39" s="1"/>
    </row>
    <row r="40" spans="1:16" x14ac:dyDescent="0.25">
      <c r="A40" s="140"/>
      <c r="B40" s="18">
        <v>2011</v>
      </c>
      <c r="C40" s="15">
        <v>25</v>
      </c>
      <c r="D40" s="16">
        <v>25</v>
      </c>
      <c r="E40" s="16">
        <v>0</v>
      </c>
      <c r="F40" s="16">
        <v>1027</v>
      </c>
      <c r="G40" s="16">
        <v>1336</v>
      </c>
      <c r="H40" s="16">
        <v>2816</v>
      </c>
      <c r="I40" s="16">
        <v>4903</v>
      </c>
      <c r="J40" s="36">
        <v>4017</v>
      </c>
      <c r="K40" s="16">
        <v>2605</v>
      </c>
      <c r="L40" s="16">
        <v>1030</v>
      </c>
      <c r="M40" s="16">
        <v>26</v>
      </c>
      <c r="N40" s="17">
        <v>528</v>
      </c>
      <c r="O40" s="14">
        <f t="shared" si="4"/>
        <v>18338</v>
      </c>
      <c r="P40" s="1"/>
    </row>
    <row r="41" spans="1:16" x14ac:dyDescent="0.25">
      <c r="A41" s="141"/>
      <c r="B41" s="73">
        <v>2010</v>
      </c>
      <c r="C41" s="21">
        <v>63</v>
      </c>
      <c r="D41" s="22">
        <v>0</v>
      </c>
      <c r="E41" s="22">
        <v>1</v>
      </c>
      <c r="F41" s="22">
        <v>1471</v>
      </c>
      <c r="G41" s="22">
        <v>1586</v>
      </c>
      <c r="H41" s="22">
        <v>1708</v>
      </c>
      <c r="I41" s="22">
        <v>5037</v>
      </c>
      <c r="J41" s="37">
        <v>2257</v>
      </c>
      <c r="K41" s="22">
        <v>1079</v>
      </c>
      <c r="L41" s="22">
        <v>1217</v>
      </c>
      <c r="M41" s="22">
        <v>107</v>
      </c>
      <c r="N41" s="23">
        <v>289</v>
      </c>
      <c r="O41" s="74">
        <f t="shared" si="4"/>
        <v>14815</v>
      </c>
      <c r="P41" s="1"/>
    </row>
    <row r="42" spans="1:16" ht="13.8" thickBot="1" x14ac:dyDescent="0.3">
      <c r="A42" s="25" t="s">
        <v>16</v>
      </c>
      <c r="B42" s="26"/>
      <c r="C42" s="27">
        <f>AVERAGE(C30:C41)</f>
        <v>7.333333333333333</v>
      </c>
      <c r="D42" s="27">
        <f t="shared" ref="D42:N42" si="5">AVERAGE(D30:D41)</f>
        <v>3.5833333333333335</v>
      </c>
      <c r="E42" s="27">
        <f t="shared" si="5"/>
        <v>103.16666666666667</v>
      </c>
      <c r="F42" s="27">
        <f t="shared" si="5"/>
        <v>986.25</v>
      </c>
      <c r="G42" s="27">
        <f t="shared" si="5"/>
        <v>1575.5</v>
      </c>
      <c r="H42" s="27">
        <f t="shared" si="5"/>
        <v>2136.0833333333335</v>
      </c>
      <c r="I42" s="27">
        <f t="shared" si="5"/>
        <v>4955.083333333333</v>
      </c>
      <c r="J42" s="27">
        <f t="shared" si="5"/>
        <v>4916.833333333333</v>
      </c>
      <c r="K42" s="27">
        <f t="shared" si="5"/>
        <v>1602.8333333333333</v>
      </c>
      <c r="L42" s="27">
        <f t="shared" si="5"/>
        <v>909.25</v>
      </c>
      <c r="M42" s="27">
        <f t="shared" si="5"/>
        <v>58.833333333333336</v>
      </c>
      <c r="N42" s="27">
        <f t="shared" si="5"/>
        <v>532.08333333333337</v>
      </c>
      <c r="O42" s="72">
        <f>AVERAGE(O30:O41)</f>
        <v>17786.833333333332</v>
      </c>
      <c r="P42" s="1"/>
    </row>
    <row r="43" spans="1:16" ht="14.4" thickTop="1" thickBot="1" x14ac:dyDescent="0.3">
      <c r="A43" s="1"/>
      <c r="B43" s="30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1"/>
    </row>
    <row r="44" spans="1:16" ht="13.8" thickTop="1" x14ac:dyDescent="0.25">
      <c r="A44" s="139" t="s">
        <v>26</v>
      </c>
      <c r="B44" s="32">
        <v>2021</v>
      </c>
      <c r="C44" s="113">
        <v>0</v>
      </c>
      <c r="D44" s="5">
        <v>0</v>
      </c>
      <c r="E44" s="5">
        <v>0</v>
      </c>
      <c r="F44" s="5">
        <v>0</v>
      </c>
      <c r="G44" s="5">
        <v>5</v>
      </c>
      <c r="H44" s="5">
        <v>1584</v>
      </c>
      <c r="I44" s="5">
        <v>4909</v>
      </c>
      <c r="J44" s="5">
        <v>5191</v>
      </c>
      <c r="K44" s="5">
        <v>1565</v>
      </c>
      <c r="L44" s="5">
        <v>821</v>
      </c>
      <c r="M44" s="5">
        <v>21</v>
      </c>
      <c r="N44" s="34">
        <v>0</v>
      </c>
      <c r="O44" s="6">
        <f>SUM(C44:N44)</f>
        <v>14096</v>
      </c>
      <c r="P44" s="1"/>
    </row>
    <row r="45" spans="1:16" x14ac:dyDescent="0.25">
      <c r="A45" s="140"/>
      <c r="B45" s="103">
        <v>2020</v>
      </c>
      <c r="C45" s="110">
        <v>0</v>
      </c>
      <c r="D45" s="85">
        <v>0</v>
      </c>
      <c r="E45" s="85">
        <v>5</v>
      </c>
      <c r="F45" s="85">
        <v>0</v>
      </c>
      <c r="G45" s="85">
        <v>311</v>
      </c>
      <c r="H45" s="85">
        <v>1926</v>
      </c>
      <c r="I45" s="85">
        <v>6090</v>
      </c>
      <c r="J45" s="85">
        <v>6152</v>
      </c>
      <c r="K45" s="85">
        <v>2476</v>
      </c>
      <c r="L45" s="85">
        <v>388</v>
      </c>
      <c r="M45" s="85">
        <v>0</v>
      </c>
      <c r="N45" s="86">
        <v>0</v>
      </c>
      <c r="O45" s="11">
        <f>SUM(C45:N45)</f>
        <v>17348</v>
      </c>
      <c r="P45" s="1"/>
    </row>
    <row r="46" spans="1:16" x14ac:dyDescent="0.25">
      <c r="A46" s="140"/>
      <c r="B46" s="103">
        <v>2019</v>
      </c>
      <c r="C46" s="110">
        <v>0</v>
      </c>
      <c r="D46" s="85">
        <v>0</v>
      </c>
      <c r="E46" s="85">
        <v>288</v>
      </c>
      <c r="F46" s="85">
        <v>1600</v>
      </c>
      <c r="G46" s="85">
        <v>3155</v>
      </c>
      <c r="H46" s="85">
        <v>3028</v>
      </c>
      <c r="I46" s="85">
        <v>6876</v>
      </c>
      <c r="J46" s="85">
        <v>6784</v>
      </c>
      <c r="K46" s="85">
        <v>2472</v>
      </c>
      <c r="L46" s="85">
        <v>1532</v>
      </c>
      <c r="M46" s="85">
        <v>0</v>
      </c>
      <c r="N46" s="86">
        <v>0</v>
      </c>
      <c r="O46" s="11">
        <f>SUM(C46:N46)</f>
        <v>25735</v>
      </c>
      <c r="P46" s="1"/>
    </row>
    <row r="47" spans="1:16" x14ac:dyDescent="0.25">
      <c r="A47" s="140"/>
      <c r="B47" s="120">
        <v>2018</v>
      </c>
      <c r="C47" s="98">
        <v>0</v>
      </c>
      <c r="D47" s="10">
        <v>0</v>
      </c>
      <c r="E47" s="10">
        <v>255</v>
      </c>
      <c r="F47" s="10">
        <v>1449</v>
      </c>
      <c r="G47" s="10">
        <v>2912</v>
      </c>
      <c r="H47" s="10">
        <v>2873</v>
      </c>
      <c r="I47" s="10">
        <v>6681</v>
      </c>
      <c r="J47" s="10">
        <v>5802</v>
      </c>
      <c r="K47" s="10">
        <v>2637</v>
      </c>
      <c r="L47" s="10">
        <v>1172</v>
      </c>
      <c r="M47" s="98">
        <v>0</v>
      </c>
      <c r="N47" s="100">
        <v>1232</v>
      </c>
      <c r="O47" s="101">
        <f t="shared" ref="O47:O55" si="6">SUM(C47:N47)</f>
        <v>25013</v>
      </c>
      <c r="P47" s="1"/>
    </row>
    <row r="48" spans="1:16" x14ac:dyDescent="0.25">
      <c r="A48" s="140"/>
      <c r="B48" s="118">
        <v>2017</v>
      </c>
      <c r="C48" s="102">
        <v>24</v>
      </c>
      <c r="D48" s="10">
        <v>2</v>
      </c>
      <c r="E48" s="10">
        <v>132</v>
      </c>
      <c r="F48" s="10">
        <v>1825</v>
      </c>
      <c r="G48" s="10">
        <v>2645</v>
      </c>
      <c r="H48" s="10">
        <v>3078</v>
      </c>
      <c r="I48" s="10">
        <v>7319</v>
      </c>
      <c r="J48" s="10">
        <v>6569</v>
      </c>
      <c r="K48" s="10">
        <v>2991</v>
      </c>
      <c r="L48" s="16">
        <v>1408</v>
      </c>
      <c r="M48" s="36">
        <v>0</v>
      </c>
      <c r="N48" s="104">
        <v>12</v>
      </c>
      <c r="O48" s="105">
        <f t="shared" si="6"/>
        <v>26005</v>
      </c>
      <c r="P48" s="1"/>
    </row>
    <row r="49" spans="1:16" x14ac:dyDescent="0.25">
      <c r="A49" s="140"/>
      <c r="B49" s="12">
        <v>2016</v>
      </c>
      <c r="C49" s="9">
        <v>0</v>
      </c>
      <c r="D49" s="10">
        <v>2</v>
      </c>
      <c r="E49" s="10">
        <v>489</v>
      </c>
      <c r="F49" s="10">
        <v>984</v>
      </c>
      <c r="G49" s="10">
        <v>2977</v>
      </c>
      <c r="H49" s="10">
        <v>2991</v>
      </c>
      <c r="I49" s="10">
        <v>7888</v>
      </c>
      <c r="J49" s="10">
        <v>7757</v>
      </c>
      <c r="K49" s="10">
        <v>2234</v>
      </c>
      <c r="L49" s="10">
        <v>1466</v>
      </c>
      <c r="M49" s="10">
        <v>0</v>
      </c>
      <c r="N49" s="13">
        <v>676</v>
      </c>
      <c r="O49" s="11">
        <f t="shared" si="6"/>
        <v>27464</v>
      </c>
      <c r="P49" s="1"/>
    </row>
    <row r="50" spans="1:16" x14ac:dyDescent="0.25">
      <c r="A50" s="140"/>
      <c r="B50" s="12">
        <v>2015</v>
      </c>
      <c r="C50" s="9">
        <v>83</v>
      </c>
      <c r="D50" s="10">
        <v>15</v>
      </c>
      <c r="E50" s="10">
        <v>591</v>
      </c>
      <c r="F50" s="10">
        <v>1388</v>
      </c>
      <c r="G50" s="10">
        <v>2822</v>
      </c>
      <c r="H50" s="10">
        <v>2809</v>
      </c>
      <c r="I50" s="10">
        <v>6412</v>
      </c>
      <c r="J50" s="10">
        <v>6624</v>
      </c>
      <c r="K50" s="10">
        <v>2392</v>
      </c>
      <c r="L50" s="10">
        <v>1297</v>
      </c>
      <c r="M50" s="10">
        <v>64</v>
      </c>
      <c r="N50" s="13">
        <v>0</v>
      </c>
      <c r="O50" s="14">
        <f t="shared" si="6"/>
        <v>24497</v>
      </c>
      <c r="P50" s="1"/>
    </row>
    <row r="51" spans="1:16" x14ac:dyDescent="0.25">
      <c r="A51" s="140"/>
      <c r="B51" s="12">
        <v>2014</v>
      </c>
      <c r="C51" s="9">
        <v>50</v>
      </c>
      <c r="D51" s="10">
        <v>0</v>
      </c>
      <c r="E51" s="10">
        <v>492</v>
      </c>
      <c r="F51" s="10">
        <v>1448</v>
      </c>
      <c r="G51" s="10">
        <v>2544</v>
      </c>
      <c r="H51" s="10">
        <v>3385</v>
      </c>
      <c r="I51" s="10">
        <v>5835</v>
      </c>
      <c r="J51" s="10">
        <v>7082</v>
      </c>
      <c r="K51" s="10">
        <v>2139</v>
      </c>
      <c r="L51" s="10">
        <v>1410</v>
      </c>
      <c r="M51" s="10">
        <v>0</v>
      </c>
      <c r="N51" s="13">
        <v>549</v>
      </c>
      <c r="O51" s="14">
        <f t="shared" si="6"/>
        <v>24934</v>
      </c>
      <c r="P51" s="1"/>
    </row>
    <row r="52" spans="1:16" x14ac:dyDescent="0.25">
      <c r="A52" s="140"/>
      <c r="B52" s="19">
        <v>2013</v>
      </c>
      <c r="C52" s="15">
        <v>0</v>
      </c>
      <c r="D52" s="16">
        <v>0</v>
      </c>
      <c r="E52" s="16">
        <v>163</v>
      </c>
      <c r="F52" s="16">
        <v>958</v>
      </c>
      <c r="G52" s="16">
        <v>2683</v>
      </c>
      <c r="H52" s="16">
        <v>3325</v>
      </c>
      <c r="I52" s="16">
        <v>6042</v>
      </c>
      <c r="J52" s="36">
        <v>6574</v>
      </c>
      <c r="K52" s="16">
        <v>2439</v>
      </c>
      <c r="L52" s="16">
        <v>1433</v>
      </c>
      <c r="M52" s="16">
        <v>0</v>
      </c>
      <c r="N52" s="17">
        <v>665</v>
      </c>
      <c r="O52" s="14">
        <f t="shared" si="6"/>
        <v>24282</v>
      </c>
      <c r="P52" s="1"/>
    </row>
    <row r="53" spans="1:16" x14ac:dyDescent="0.25">
      <c r="A53" s="140"/>
      <c r="B53" s="19">
        <v>2012</v>
      </c>
      <c r="C53" s="15">
        <v>331</v>
      </c>
      <c r="D53" s="16">
        <v>0</v>
      </c>
      <c r="E53" s="16">
        <v>157</v>
      </c>
      <c r="F53" s="16">
        <v>1310</v>
      </c>
      <c r="G53" s="16">
        <v>2396</v>
      </c>
      <c r="H53" s="16">
        <v>2945</v>
      </c>
      <c r="I53" s="16">
        <v>6047</v>
      </c>
      <c r="J53" s="36">
        <v>6317</v>
      </c>
      <c r="K53" s="16">
        <v>3080</v>
      </c>
      <c r="L53" s="16">
        <v>818</v>
      </c>
      <c r="M53" s="16">
        <v>54</v>
      </c>
      <c r="N53" s="17">
        <v>278</v>
      </c>
      <c r="O53" s="14">
        <f t="shared" si="6"/>
        <v>23733</v>
      </c>
      <c r="P53" s="1"/>
    </row>
    <row r="54" spans="1:16" x14ac:dyDescent="0.25">
      <c r="A54" s="140"/>
      <c r="B54" s="19">
        <v>2011</v>
      </c>
      <c r="C54" s="15">
        <v>37</v>
      </c>
      <c r="D54" s="16">
        <v>40</v>
      </c>
      <c r="E54" s="16">
        <v>70</v>
      </c>
      <c r="F54" s="16">
        <v>1210</v>
      </c>
      <c r="G54" s="16">
        <v>2327</v>
      </c>
      <c r="H54" s="16">
        <v>2797</v>
      </c>
      <c r="I54" s="16">
        <v>8930</v>
      </c>
      <c r="J54" s="36">
        <v>6620</v>
      </c>
      <c r="K54" s="16">
        <v>3138</v>
      </c>
      <c r="L54" s="16">
        <v>1204</v>
      </c>
      <c r="M54" s="16">
        <v>48</v>
      </c>
      <c r="N54" s="17">
        <v>394</v>
      </c>
      <c r="O54" s="14">
        <f t="shared" si="6"/>
        <v>26815</v>
      </c>
      <c r="P54" s="1"/>
    </row>
    <row r="55" spans="1:16" x14ac:dyDescent="0.25">
      <c r="A55" s="141"/>
      <c r="B55" s="119">
        <v>2010</v>
      </c>
      <c r="C55" s="21">
        <v>26</v>
      </c>
      <c r="D55" s="22">
        <v>0</v>
      </c>
      <c r="E55" s="22">
        <v>28</v>
      </c>
      <c r="F55" s="22">
        <v>2052</v>
      </c>
      <c r="G55" s="22">
        <v>2850</v>
      </c>
      <c r="H55" s="22">
        <v>3693</v>
      </c>
      <c r="I55" s="22">
        <v>6972</v>
      </c>
      <c r="J55" s="37">
        <v>7388</v>
      </c>
      <c r="K55" s="22">
        <v>3073</v>
      </c>
      <c r="L55" s="22">
        <v>1107</v>
      </c>
      <c r="M55" s="22">
        <v>107</v>
      </c>
      <c r="N55" s="23">
        <v>381</v>
      </c>
      <c r="O55" s="74">
        <f t="shared" si="6"/>
        <v>27677</v>
      </c>
      <c r="P55" s="1"/>
    </row>
    <row r="56" spans="1:16" ht="13.8" thickBot="1" x14ac:dyDescent="0.3">
      <c r="A56" s="25" t="s">
        <v>16</v>
      </c>
      <c r="B56" s="26"/>
      <c r="C56" s="27">
        <f>AVERAGE(C44:C55)</f>
        <v>45.916666666666664</v>
      </c>
      <c r="D56" s="27">
        <f t="shared" ref="D56:N56" si="7">AVERAGE(D44:D55)</f>
        <v>4.916666666666667</v>
      </c>
      <c r="E56" s="27">
        <f t="shared" si="7"/>
        <v>222.5</v>
      </c>
      <c r="F56" s="27">
        <f t="shared" si="7"/>
        <v>1185.3333333333333</v>
      </c>
      <c r="G56" s="27">
        <f t="shared" si="7"/>
        <v>2302.25</v>
      </c>
      <c r="H56" s="27">
        <f t="shared" si="7"/>
        <v>2869.5</v>
      </c>
      <c r="I56" s="27">
        <f t="shared" si="7"/>
        <v>6666.75</v>
      </c>
      <c r="J56" s="27">
        <f t="shared" si="7"/>
        <v>6571.666666666667</v>
      </c>
      <c r="K56" s="27">
        <f t="shared" si="7"/>
        <v>2553</v>
      </c>
      <c r="L56" s="27">
        <f t="shared" si="7"/>
        <v>1171.3333333333333</v>
      </c>
      <c r="M56" s="27">
        <f t="shared" si="7"/>
        <v>24.5</v>
      </c>
      <c r="N56" s="27">
        <f t="shared" si="7"/>
        <v>348.91666666666669</v>
      </c>
      <c r="O56" s="72">
        <f>AVERAGE(O44:O55)</f>
        <v>23966.583333333332</v>
      </c>
      <c r="P56" s="1"/>
    </row>
    <row r="57" spans="1:16" ht="14.4" thickTop="1" thickBot="1" x14ac:dyDescent="0.3">
      <c r="A57" s="1"/>
      <c r="B57" s="30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1"/>
    </row>
    <row r="58" spans="1:16" ht="13.8" thickTop="1" x14ac:dyDescent="0.25">
      <c r="A58" s="139" t="s">
        <v>27</v>
      </c>
      <c r="B58" s="32">
        <v>2021</v>
      </c>
      <c r="C58" s="113">
        <v>0</v>
      </c>
      <c r="D58" s="5">
        <v>0</v>
      </c>
      <c r="E58" s="5">
        <v>0</v>
      </c>
      <c r="F58" s="5">
        <v>0</v>
      </c>
      <c r="G58" s="5">
        <v>3</v>
      </c>
      <c r="H58" s="5">
        <v>2907</v>
      </c>
      <c r="I58" s="5">
        <v>8530</v>
      </c>
      <c r="J58" s="5">
        <v>8100</v>
      </c>
      <c r="K58" s="5">
        <v>3123</v>
      </c>
      <c r="L58" s="5">
        <v>1920</v>
      </c>
      <c r="M58" s="5">
        <v>0</v>
      </c>
      <c r="N58" s="34">
        <v>0</v>
      </c>
      <c r="O58" s="6">
        <f>SUM(C58:N58)</f>
        <v>24583</v>
      </c>
      <c r="P58" s="1"/>
    </row>
    <row r="59" spans="1:16" x14ac:dyDescent="0.25">
      <c r="A59" s="140"/>
      <c r="B59" s="103">
        <v>2020</v>
      </c>
      <c r="C59" s="110">
        <v>0</v>
      </c>
      <c r="D59" s="85">
        <v>0</v>
      </c>
      <c r="E59" s="85">
        <v>0</v>
      </c>
      <c r="F59" s="85">
        <v>0</v>
      </c>
      <c r="G59" s="85">
        <v>466</v>
      </c>
      <c r="H59" s="85">
        <v>3158</v>
      </c>
      <c r="I59" s="85">
        <v>9899</v>
      </c>
      <c r="J59" s="85">
        <v>9644</v>
      </c>
      <c r="K59" s="85">
        <v>3717</v>
      </c>
      <c r="L59" s="85">
        <v>334</v>
      </c>
      <c r="M59" s="85">
        <v>0</v>
      </c>
      <c r="N59" s="86">
        <v>0</v>
      </c>
      <c r="O59" s="11">
        <f>SUM(C59:N59)</f>
        <v>27218</v>
      </c>
      <c r="P59" s="1"/>
    </row>
    <row r="60" spans="1:16" x14ac:dyDescent="0.25">
      <c r="A60" s="140"/>
      <c r="B60" s="103">
        <v>2019</v>
      </c>
      <c r="C60" s="110">
        <v>0</v>
      </c>
      <c r="D60" s="85">
        <v>0</v>
      </c>
      <c r="E60" s="85">
        <v>303</v>
      </c>
      <c r="F60" s="85">
        <v>2572</v>
      </c>
      <c r="G60" s="85">
        <v>3719</v>
      </c>
      <c r="H60" s="85">
        <v>4578</v>
      </c>
      <c r="I60" s="85">
        <v>8676</v>
      </c>
      <c r="J60" s="85">
        <v>9871</v>
      </c>
      <c r="K60" s="85">
        <v>3590</v>
      </c>
      <c r="L60" s="85">
        <v>1959</v>
      </c>
      <c r="M60" s="85">
        <v>0</v>
      </c>
      <c r="N60" s="86">
        <v>343</v>
      </c>
      <c r="O60" s="11">
        <f>SUM(C60:N60)</f>
        <v>35611</v>
      </c>
      <c r="P60" s="1"/>
    </row>
    <row r="61" spans="1:16" x14ac:dyDescent="0.25">
      <c r="A61" s="140"/>
      <c r="B61" s="58">
        <v>2018</v>
      </c>
      <c r="C61" s="9">
        <v>0</v>
      </c>
      <c r="D61" s="10">
        <v>5</v>
      </c>
      <c r="E61" s="10">
        <v>706</v>
      </c>
      <c r="F61" s="10">
        <v>2282</v>
      </c>
      <c r="G61" s="10">
        <v>3745</v>
      </c>
      <c r="H61" s="10">
        <v>3600</v>
      </c>
      <c r="I61" s="10">
        <v>9489</v>
      </c>
      <c r="J61" s="10">
        <v>9152</v>
      </c>
      <c r="K61" s="10">
        <v>3639</v>
      </c>
      <c r="L61" s="10">
        <v>1174</v>
      </c>
      <c r="M61" s="10">
        <v>0</v>
      </c>
      <c r="N61" s="13">
        <v>682</v>
      </c>
      <c r="O61" s="11">
        <f t="shared" ref="O61:O69" si="8">SUM(C61:N61)</f>
        <v>34474</v>
      </c>
      <c r="P61" s="1"/>
    </row>
    <row r="62" spans="1:16" x14ac:dyDescent="0.25">
      <c r="A62" s="140"/>
      <c r="B62" s="99">
        <v>2017</v>
      </c>
      <c r="C62" s="98">
        <v>0</v>
      </c>
      <c r="D62" s="10">
        <v>0</v>
      </c>
      <c r="E62" s="10">
        <v>3</v>
      </c>
      <c r="F62" s="10">
        <v>2942</v>
      </c>
      <c r="G62" s="10">
        <v>3720</v>
      </c>
      <c r="H62" s="10">
        <v>4212</v>
      </c>
      <c r="I62" s="10">
        <v>9277</v>
      </c>
      <c r="J62" s="10">
        <v>8416</v>
      </c>
      <c r="K62" s="10">
        <v>3738</v>
      </c>
      <c r="L62" s="10">
        <v>1207</v>
      </c>
      <c r="M62" s="10">
        <v>0</v>
      </c>
      <c r="N62" s="10">
        <v>0</v>
      </c>
      <c r="O62" s="11">
        <f t="shared" si="8"/>
        <v>33515</v>
      </c>
      <c r="P62" s="1"/>
    </row>
    <row r="63" spans="1:16" x14ac:dyDescent="0.25">
      <c r="A63" s="140"/>
      <c r="B63" s="7">
        <v>2016</v>
      </c>
      <c r="C63" s="9">
        <v>0</v>
      </c>
      <c r="D63" s="10">
        <v>0</v>
      </c>
      <c r="E63" s="10">
        <v>1100</v>
      </c>
      <c r="F63" s="10">
        <v>1438</v>
      </c>
      <c r="G63" s="10">
        <v>4317</v>
      </c>
      <c r="H63" s="10">
        <v>3988</v>
      </c>
      <c r="I63" s="10">
        <v>9596</v>
      </c>
      <c r="J63" s="10">
        <v>8306</v>
      </c>
      <c r="K63" s="10">
        <v>3305</v>
      </c>
      <c r="L63" s="10">
        <v>1578</v>
      </c>
      <c r="M63" s="10">
        <v>264</v>
      </c>
      <c r="N63" s="13">
        <v>457</v>
      </c>
      <c r="O63" s="11">
        <f t="shared" si="8"/>
        <v>34349</v>
      </c>
      <c r="P63" s="1"/>
    </row>
    <row r="64" spans="1:16" x14ac:dyDescent="0.25">
      <c r="A64" s="140"/>
      <c r="B64" s="7">
        <v>2015</v>
      </c>
      <c r="C64" s="9">
        <v>0</v>
      </c>
      <c r="D64" s="10">
        <v>0</v>
      </c>
      <c r="E64" s="10">
        <v>0</v>
      </c>
      <c r="F64" s="10">
        <v>2028</v>
      </c>
      <c r="G64" s="10">
        <v>4882</v>
      </c>
      <c r="H64" s="10">
        <v>4474</v>
      </c>
      <c r="I64" s="10">
        <v>7630</v>
      </c>
      <c r="J64" s="10">
        <v>7345</v>
      </c>
      <c r="K64" s="10">
        <v>3444</v>
      </c>
      <c r="L64" s="10">
        <v>1698</v>
      </c>
      <c r="M64" s="10">
        <v>170</v>
      </c>
      <c r="N64" s="13">
        <v>0</v>
      </c>
      <c r="O64" s="14">
        <f t="shared" si="8"/>
        <v>31671</v>
      </c>
      <c r="P64" s="1"/>
    </row>
    <row r="65" spans="1:16" x14ac:dyDescent="0.25">
      <c r="A65" s="140"/>
      <c r="B65" s="7">
        <v>2014</v>
      </c>
      <c r="C65" s="9">
        <v>0</v>
      </c>
      <c r="D65" s="10">
        <v>0</v>
      </c>
      <c r="E65" s="10">
        <v>0</v>
      </c>
      <c r="F65" s="10">
        <v>2406</v>
      </c>
      <c r="G65" s="10">
        <v>4091</v>
      </c>
      <c r="H65" s="10">
        <v>4231</v>
      </c>
      <c r="I65" s="10">
        <v>6604</v>
      </c>
      <c r="J65" s="10">
        <v>7335</v>
      </c>
      <c r="K65" s="10">
        <v>2592</v>
      </c>
      <c r="L65" s="10">
        <v>1744</v>
      </c>
      <c r="M65" s="10">
        <v>106</v>
      </c>
      <c r="N65" s="13">
        <v>537</v>
      </c>
      <c r="O65" s="14">
        <f t="shared" si="8"/>
        <v>29646</v>
      </c>
      <c r="P65" s="1"/>
    </row>
    <row r="66" spans="1:16" x14ac:dyDescent="0.25">
      <c r="A66" s="140"/>
      <c r="B66" s="18">
        <v>2013</v>
      </c>
      <c r="C66" s="15">
        <v>0</v>
      </c>
      <c r="D66" s="16">
        <v>0</v>
      </c>
      <c r="E66" s="16">
        <v>232</v>
      </c>
      <c r="F66" s="16">
        <v>906</v>
      </c>
      <c r="G66" s="16">
        <v>3617</v>
      </c>
      <c r="H66" s="16">
        <v>4249</v>
      </c>
      <c r="I66" s="16">
        <v>6262</v>
      </c>
      <c r="J66" s="36">
        <v>6998</v>
      </c>
      <c r="K66" s="16">
        <v>2390</v>
      </c>
      <c r="L66" s="16">
        <v>1574</v>
      </c>
      <c r="M66" s="16">
        <v>0</v>
      </c>
      <c r="N66" s="17">
        <v>0</v>
      </c>
      <c r="O66" s="14">
        <f t="shared" si="8"/>
        <v>26228</v>
      </c>
      <c r="P66" s="1"/>
    </row>
    <row r="67" spans="1:16" x14ac:dyDescent="0.25">
      <c r="A67" s="140"/>
      <c r="B67" s="18">
        <v>2012</v>
      </c>
      <c r="C67" s="15">
        <v>0</v>
      </c>
      <c r="D67" s="16">
        <v>0</v>
      </c>
      <c r="E67" s="16">
        <v>3</v>
      </c>
      <c r="F67" s="16">
        <v>2000</v>
      </c>
      <c r="G67" s="16">
        <v>4385</v>
      </c>
      <c r="H67" s="16">
        <v>4170</v>
      </c>
      <c r="I67" s="16">
        <v>7478</v>
      </c>
      <c r="J67" s="36">
        <v>7987</v>
      </c>
      <c r="K67" s="16">
        <v>3817</v>
      </c>
      <c r="L67" s="16">
        <v>1160</v>
      </c>
      <c r="M67" s="16">
        <v>0</v>
      </c>
      <c r="N67" s="17">
        <v>0</v>
      </c>
      <c r="O67" s="14">
        <f t="shared" si="8"/>
        <v>31000</v>
      </c>
      <c r="P67" s="1"/>
    </row>
    <row r="68" spans="1:16" x14ac:dyDescent="0.25">
      <c r="A68" s="140"/>
      <c r="B68" s="18">
        <v>2011</v>
      </c>
      <c r="C68" s="15">
        <v>0</v>
      </c>
      <c r="D68" s="16">
        <v>0</v>
      </c>
      <c r="E68" s="16">
        <v>0</v>
      </c>
      <c r="F68" s="16">
        <v>2065</v>
      </c>
      <c r="G68" s="16">
        <v>3851</v>
      </c>
      <c r="H68" s="16">
        <v>4113</v>
      </c>
      <c r="I68" s="16">
        <v>6556</v>
      </c>
      <c r="J68" s="36">
        <v>7133</v>
      </c>
      <c r="K68" s="16">
        <v>3117</v>
      </c>
      <c r="L68" s="16">
        <v>1567</v>
      </c>
      <c r="M68" s="16">
        <v>0</v>
      </c>
      <c r="N68" s="17">
        <v>0</v>
      </c>
      <c r="O68" s="14">
        <f t="shared" si="8"/>
        <v>28402</v>
      </c>
      <c r="P68" s="1"/>
    </row>
    <row r="69" spans="1:16" x14ac:dyDescent="0.25">
      <c r="A69" s="141"/>
      <c r="B69" s="73">
        <v>2010</v>
      </c>
      <c r="C69" s="21">
        <v>0</v>
      </c>
      <c r="D69" s="22">
        <v>0</v>
      </c>
      <c r="E69" s="22">
        <v>1</v>
      </c>
      <c r="F69" s="22">
        <v>1764</v>
      </c>
      <c r="G69" s="22">
        <v>3721</v>
      </c>
      <c r="H69" s="22">
        <v>4169</v>
      </c>
      <c r="I69" s="22">
        <v>8353</v>
      </c>
      <c r="J69" s="37">
        <v>6397</v>
      </c>
      <c r="K69" s="22">
        <v>3500</v>
      </c>
      <c r="L69" s="22">
        <v>1512</v>
      </c>
      <c r="M69" s="22">
        <v>0</v>
      </c>
      <c r="N69" s="23">
        <v>0</v>
      </c>
      <c r="O69" s="74">
        <f t="shared" si="8"/>
        <v>29417</v>
      </c>
      <c r="P69" s="1"/>
    </row>
    <row r="70" spans="1:16" ht="13.8" thickBot="1" x14ac:dyDescent="0.3">
      <c r="A70" s="25" t="s">
        <v>16</v>
      </c>
      <c r="B70" s="26"/>
      <c r="C70" s="27">
        <f>AVERAGE(C58:C69)</f>
        <v>0</v>
      </c>
      <c r="D70" s="27">
        <f t="shared" ref="D70:N70" si="9">AVERAGE(D58:D69)</f>
        <v>0.41666666666666669</v>
      </c>
      <c r="E70" s="27">
        <f t="shared" si="9"/>
        <v>195.66666666666666</v>
      </c>
      <c r="F70" s="27">
        <f t="shared" si="9"/>
        <v>1700.25</v>
      </c>
      <c r="G70" s="27">
        <f t="shared" si="9"/>
        <v>3376.4166666666665</v>
      </c>
      <c r="H70" s="27">
        <f t="shared" si="9"/>
        <v>3987.4166666666665</v>
      </c>
      <c r="I70" s="27">
        <f t="shared" si="9"/>
        <v>8195.8333333333339</v>
      </c>
      <c r="J70" s="27">
        <f t="shared" si="9"/>
        <v>8057</v>
      </c>
      <c r="K70" s="27">
        <f t="shared" si="9"/>
        <v>3331</v>
      </c>
      <c r="L70" s="27">
        <f t="shared" si="9"/>
        <v>1452.25</v>
      </c>
      <c r="M70" s="27">
        <f t="shared" si="9"/>
        <v>45</v>
      </c>
      <c r="N70" s="27">
        <f t="shared" si="9"/>
        <v>168.25</v>
      </c>
      <c r="O70" s="72">
        <f>AVERAGE(O58:O69)</f>
        <v>30509.5</v>
      </c>
      <c r="P70" s="1"/>
    </row>
    <row r="71" spans="1:16" ht="14.4" thickTop="1" thickBot="1" x14ac:dyDescent="0.3">
      <c r="A71" s="1"/>
      <c r="B71" s="1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1"/>
    </row>
    <row r="72" spans="1:16" ht="13.8" thickTop="1" x14ac:dyDescent="0.25">
      <c r="A72" s="139" t="s">
        <v>28</v>
      </c>
      <c r="B72" s="126">
        <v>2021</v>
      </c>
      <c r="C72" s="113">
        <v>0</v>
      </c>
      <c r="D72" s="5">
        <v>0</v>
      </c>
      <c r="E72" s="5">
        <v>0</v>
      </c>
      <c r="F72" s="5">
        <v>1245</v>
      </c>
      <c r="G72" s="5">
        <v>3570</v>
      </c>
      <c r="H72" s="5" t="s">
        <v>47</v>
      </c>
      <c r="I72" s="5">
        <v>16689</v>
      </c>
      <c r="J72" s="5">
        <v>18035</v>
      </c>
      <c r="K72" s="5">
        <v>6728</v>
      </c>
      <c r="L72" s="5">
        <v>6078</v>
      </c>
      <c r="M72" s="5">
        <v>478</v>
      </c>
      <c r="N72" s="34">
        <v>289</v>
      </c>
      <c r="O72" s="6">
        <f>SUM(C72:N72)</f>
        <v>53112</v>
      </c>
      <c r="P72" s="1"/>
    </row>
    <row r="73" spans="1:16" x14ac:dyDescent="0.25">
      <c r="A73" s="140"/>
      <c r="B73" s="133">
        <v>2020</v>
      </c>
      <c r="C73" s="110">
        <v>1635</v>
      </c>
      <c r="D73" s="85">
        <v>939</v>
      </c>
      <c r="E73" s="85">
        <v>412</v>
      </c>
      <c r="F73" s="85">
        <v>0</v>
      </c>
      <c r="G73" s="85">
        <v>2415</v>
      </c>
      <c r="H73" s="85">
        <v>5789</v>
      </c>
      <c r="I73" s="85">
        <v>20122</v>
      </c>
      <c r="J73" s="85">
        <v>20438</v>
      </c>
      <c r="K73" s="85">
        <v>6583</v>
      </c>
      <c r="L73" s="85">
        <v>1667</v>
      </c>
      <c r="M73" s="85">
        <v>0</v>
      </c>
      <c r="N73" s="86">
        <v>52</v>
      </c>
      <c r="O73" s="134">
        <f>SUM(C73:N73)</f>
        <v>60052</v>
      </c>
      <c r="P73" s="1"/>
    </row>
    <row r="74" spans="1:16" x14ac:dyDescent="0.25">
      <c r="A74" s="140"/>
      <c r="B74" s="125">
        <v>2019</v>
      </c>
      <c r="C74" s="110">
        <v>801</v>
      </c>
      <c r="D74" s="85">
        <v>602</v>
      </c>
      <c r="E74" s="85">
        <v>1684</v>
      </c>
      <c r="F74" s="85">
        <v>19013</v>
      </c>
      <c r="G74" s="85">
        <v>11711</v>
      </c>
      <c r="H74" s="85">
        <v>7387</v>
      </c>
      <c r="I74" s="85">
        <v>16518</v>
      </c>
      <c r="J74" s="85">
        <v>16686</v>
      </c>
      <c r="K74" s="85">
        <v>5788</v>
      </c>
      <c r="L74" s="85">
        <v>5476</v>
      </c>
      <c r="M74" s="85">
        <v>11589</v>
      </c>
      <c r="N74" s="86">
        <v>6522</v>
      </c>
      <c r="O74" s="11">
        <f>SUM(C74:N74)</f>
        <v>103777</v>
      </c>
      <c r="P74" s="1"/>
    </row>
    <row r="75" spans="1:16" x14ac:dyDescent="0.25">
      <c r="A75" s="140"/>
      <c r="B75" s="117">
        <v>2018</v>
      </c>
      <c r="C75" s="98">
        <v>1356</v>
      </c>
      <c r="D75" s="10">
        <v>3902</v>
      </c>
      <c r="E75" s="10">
        <v>15866</v>
      </c>
      <c r="F75" s="10">
        <v>9812</v>
      </c>
      <c r="G75" s="10">
        <v>12832</v>
      </c>
      <c r="H75" s="10">
        <v>8280</v>
      </c>
      <c r="I75" s="10">
        <v>18479</v>
      </c>
      <c r="J75" s="10">
        <v>17473</v>
      </c>
      <c r="K75" s="10">
        <v>7909</v>
      </c>
      <c r="L75" s="10">
        <v>5321</v>
      </c>
      <c r="M75" s="10">
        <v>1377</v>
      </c>
      <c r="N75" s="100">
        <v>12904</v>
      </c>
      <c r="O75" s="11">
        <f t="shared" ref="O75:O83" si="10">SUM(C75:N75)</f>
        <v>115511</v>
      </c>
      <c r="P75" s="1"/>
    </row>
    <row r="76" spans="1:16" x14ac:dyDescent="0.25">
      <c r="A76" s="140"/>
      <c r="B76" s="99">
        <v>2017</v>
      </c>
      <c r="C76" s="9">
        <v>1263</v>
      </c>
      <c r="D76" s="10">
        <v>2302</v>
      </c>
      <c r="E76" s="10">
        <v>5089</v>
      </c>
      <c r="F76" s="10">
        <v>19462</v>
      </c>
      <c r="G76" s="10">
        <v>13637</v>
      </c>
      <c r="H76" s="10">
        <v>8787</v>
      </c>
      <c r="I76" s="10">
        <v>20570</v>
      </c>
      <c r="J76" s="10">
        <v>19508</v>
      </c>
      <c r="K76" s="10">
        <v>8218</v>
      </c>
      <c r="L76" s="10">
        <v>5544</v>
      </c>
      <c r="M76" s="10">
        <v>2878</v>
      </c>
      <c r="N76" s="13">
        <v>14253</v>
      </c>
      <c r="O76" s="14">
        <f t="shared" si="10"/>
        <v>121511</v>
      </c>
      <c r="P76" s="1"/>
    </row>
    <row r="77" spans="1:16" x14ac:dyDescent="0.25">
      <c r="A77" s="140"/>
      <c r="B77" s="7">
        <v>2016</v>
      </c>
      <c r="C77" s="9">
        <v>3237</v>
      </c>
      <c r="D77" s="10">
        <v>1069</v>
      </c>
      <c r="E77" s="10">
        <v>15197</v>
      </c>
      <c r="F77" s="10">
        <v>7543</v>
      </c>
      <c r="G77" s="10">
        <v>14435</v>
      </c>
      <c r="H77" s="10">
        <v>9129</v>
      </c>
      <c r="I77" s="10">
        <v>22730</v>
      </c>
      <c r="J77" s="10">
        <v>22159</v>
      </c>
      <c r="K77" s="10">
        <v>9799</v>
      </c>
      <c r="L77" s="10">
        <v>5985</v>
      </c>
      <c r="M77" s="10">
        <v>12724</v>
      </c>
      <c r="N77" s="13">
        <v>2614</v>
      </c>
      <c r="O77" s="11">
        <f t="shared" si="10"/>
        <v>126621</v>
      </c>
      <c r="P77" s="1"/>
    </row>
    <row r="78" spans="1:16" x14ac:dyDescent="0.25">
      <c r="A78" s="140"/>
      <c r="B78" s="7">
        <v>2015</v>
      </c>
      <c r="C78" s="9">
        <v>3308</v>
      </c>
      <c r="D78" s="10">
        <v>3339</v>
      </c>
      <c r="E78" s="10">
        <v>6802</v>
      </c>
      <c r="F78" s="10">
        <v>9827</v>
      </c>
      <c r="G78" s="10">
        <v>13993</v>
      </c>
      <c r="H78" s="10">
        <v>8365</v>
      </c>
      <c r="I78" s="10">
        <v>18792</v>
      </c>
      <c r="J78" s="10">
        <v>18747</v>
      </c>
      <c r="K78" s="10">
        <v>7789</v>
      </c>
      <c r="L78" s="10">
        <v>6072</v>
      </c>
      <c r="M78" s="10">
        <v>11760</v>
      </c>
      <c r="N78" s="13">
        <v>2408</v>
      </c>
      <c r="O78" s="11">
        <f t="shared" si="10"/>
        <v>111202</v>
      </c>
      <c r="P78" s="1"/>
    </row>
    <row r="79" spans="1:16" x14ac:dyDescent="0.25">
      <c r="A79" s="140"/>
      <c r="B79" s="7">
        <v>2014</v>
      </c>
      <c r="C79" s="9">
        <v>4472</v>
      </c>
      <c r="D79" s="10">
        <v>3214</v>
      </c>
      <c r="E79" s="10">
        <v>2865</v>
      </c>
      <c r="F79" s="10">
        <v>11595</v>
      </c>
      <c r="G79" s="10">
        <v>12576</v>
      </c>
      <c r="H79" s="10">
        <v>9345</v>
      </c>
      <c r="I79" s="10">
        <v>18203</v>
      </c>
      <c r="J79" s="10">
        <v>24407</v>
      </c>
      <c r="K79" s="10">
        <v>7952</v>
      </c>
      <c r="L79" s="10">
        <v>7701</v>
      </c>
      <c r="M79" s="10">
        <v>8904</v>
      </c>
      <c r="N79" s="13">
        <v>2777</v>
      </c>
      <c r="O79" s="11">
        <f t="shared" si="10"/>
        <v>114011</v>
      </c>
      <c r="P79" s="1"/>
    </row>
    <row r="80" spans="1:16" x14ac:dyDescent="0.25">
      <c r="A80" s="140"/>
      <c r="B80" s="18">
        <v>2013</v>
      </c>
      <c r="C80" s="15">
        <v>3672</v>
      </c>
      <c r="D80" s="16">
        <v>2855</v>
      </c>
      <c r="E80" s="16">
        <v>7248</v>
      </c>
      <c r="F80" s="16">
        <v>5178</v>
      </c>
      <c r="G80" s="16">
        <v>10136</v>
      </c>
      <c r="H80" s="16">
        <v>9112</v>
      </c>
      <c r="I80" s="16">
        <v>16829</v>
      </c>
      <c r="J80" s="36">
        <v>18810</v>
      </c>
      <c r="K80" s="16">
        <v>6662</v>
      </c>
      <c r="L80" s="16">
        <v>6880</v>
      </c>
      <c r="M80" s="16">
        <v>6020</v>
      </c>
      <c r="N80" s="17">
        <v>6698</v>
      </c>
      <c r="O80" s="14">
        <f t="shared" si="10"/>
        <v>100100</v>
      </c>
      <c r="P80" s="1"/>
    </row>
    <row r="81" spans="1:16" x14ac:dyDescent="0.25">
      <c r="A81" s="140"/>
      <c r="B81" s="18">
        <v>2012</v>
      </c>
      <c r="C81" s="15">
        <v>3061</v>
      </c>
      <c r="D81" s="16">
        <v>2936</v>
      </c>
      <c r="E81" s="16">
        <v>4048</v>
      </c>
      <c r="F81" s="16">
        <v>9245</v>
      </c>
      <c r="G81" s="16">
        <v>12884</v>
      </c>
      <c r="H81" s="16">
        <v>10331</v>
      </c>
      <c r="I81" s="16">
        <v>17196</v>
      </c>
      <c r="J81" s="36">
        <v>20557</v>
      </c>
      <c r="K81" s="16">
        <v>8029</v>
      </c>
      <c r="L81" s="16">
        <v>5420</v>
      </c>
      <c r="M81" s="16">
        <v>3234</v>
      </c>
      <c r="N81" s="17">
        <v>9848</v>
      </c>
      <c r="O81" s="14">
        <f t="shared" si="10"/>
        <v>106789</v>
      </c>
      <c r="P81" s="1"/>
    </row>
    <row r="82" spans="1:16" x14ac:dyDescent="0.25">
      <c r="A82" s="140"/>
      <c r="B82" s="18">
        <v>2011</v>
      </c>
      <c r="C82" s="15">
        <v>2405</v>
      </c>
      <c r="D82" s="16">
        <v>2443</v>
      </c>
      <c r="E82" s="16">
        <v>2775</v>
      </c>
      <c r="F82" s="16">
        <v>12966</v>
      </c>
      <c r="G82" s="16">
        <v>13770</v>
      </c>
      <c r="H82" s="16">
        <v>10540</v>
      </c>
      <c r="I82" s="16">
        <v>24234</v>
      </c>
      <c r="J82" s="36">
        <v>21017</v>
      </c>
      <c r="K82" s="16">
        <v>9931</v>
      </c>
      <c r="L82" s="16">
        <v>8238</v>
      </c>
      <c r="M82" s="16">
        <v>3652</v>
      </c>
      <c r="N82" s="17">
        <v>10151</v>
      </c>
      <c r="O82" s="14">
        <f t="shared" si="10"/>
        <v>122122</v>
      </c>
      <c r="P82" s="1"/>
    </row>
    <row r="83" spans="1:16" x14ac:dyDescent="0.25">
      <c r="A83" s="141"/>
      <c r="B83" s="73">
        <v>2010</v>
      </c>
      <c r="C83" s="21">
        <v>3326</v>
      </c>
      <c r="D83" s="22">
        <v>1406</v>
      </c>
      <c r="E83" s="22">
        <v>7284</v>
      </c>
      <c r="F83" s="22">
        <v>7147</v>
      </c>
      <c r="G83" s="22">
        <v>14264</v>
      </c>
      <c r="H83" s="22">
        <v>11914</v>
      </c>
      <c r="I83" s="22">
        <v>24093</v>
      </c>
      <c r="J83" s="37">
        <v>25755</v>
      </c>
      <c r="K83" s="22">
        <v>8851</v>
      </c>
      <c r="L83" s="22">
        <v>7419</v>
      </c>
      <c r="M83" s="22">
        <v>4276</v>
      </c>
      <c r="N83" s="23">
        <v>6787</v>
      </c>
      <c r="O83" s="74">
        <f t="shared" si="10"/>
        <v>122522</v>
      </c>
      <c r="P83" s="1"/>
    </row>
    <row r="84" spans="1:16" ht="13.8" thickBot="1" x14ac:dyDescent="0.3">
      <c r="A84" s="25" t="s">
        <v>16</v>
      </c>
      <c r="B84" s="26"/>
      <c r="C84" s="27">
        <f>AVERAGE(C72:C83)</f>
        <v>2378</v>
      </c>
      <c r="D84" s="27">
        <f t="shared" ref="D84:N84" si="11">AVERAGE(D72:D83)</f>
        <v>2083.9166666666665</v>
      </c>
      <c r="E84" s="27">
        <f t="shared" si="11"/>
        <v>5772.5</v>
      </c>
      <c r="F84" s="27">
        <f t="shared" si="11"/>
        <v>9419.4166666666661</v>
      </c>
      <c r="G84" s="27">
        <f t="shared" si="11"/>
        <v>11351.916666666666</v>
      </c>
      <c r="H84" s="27">
        <f t="shared" si="11"/>
        <v>8998.0909090909099</v>
      </c>
      <c r="I84" s="27">
        <f t="shared" si="11"/>
        <v>19537.916666666668</v>
      </c>
      <c r="J84" s="27">
        <f t="shared" si="11"/>
        <v>20299.333333333332</v>
      </c>
      <c r="K84" s="27">
        <f t="shared" si="11"/>
        <v>7853.25</v>
      </c>
      <c r="L84" s="27">
        <f t="shared" si="11"/>
        <v>5983.416666666667</v>
      </c>
      <c r="M84" s="27">
        <f t="shared" si="11"/>
        <v>5574.333333333333</v>
      </c>
      <c r="N84" s="27">
        <f t="shared" si="11"/>
        <v>6275.25</v>
      </c>
      <c r="O84" s="72">
        <f>AVERAGE(O72:O83)</f>
        <v>104777.5</v>
      </c>
      <c r="P84" s="1"/>
    </row>
    <row r="85" spans="1:16" ht="14.4" thickTop="1" thickBot="1" x14ac:dyDescent="0.3">
      <c r="A85" s="75"/>
      <c r="B85" s="76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1"/>
    </row>
    <row r="86" spans="1:16" ht="13.8" thickTop="1" x14ac:dyDescent="0.25">
      <c r="A86" s="139" t="s">
        <v>29</v>
      </c>
      <c r="B86" s="32">
        <v>2021</v>
      </c>
      <c r="C86" s="113">
        <v>0</v>
      </c>
      <c r="D86" s="5">
        <v>0</v>
      </c>
      <c r="E86" s="5">
        <v>0</v>
      </c>
      <c r="F86" s="5">
        <v>0</v>
      </c>
      <c r="G86" s="5">
        <v>6235</v>
      </c>
      <c r="H86" s="5">
        <v>10137</v>
      </c>
      <c r="I86" s="5">
        <v>33022</v>
      </c>
      <c r="J86" s="5">
        <v>30652</v>
      </c>
      <c r="K86" s="5">
        <v>10188</v>
      </c>
      <c r="L86" s="5">
        <v>6751</v>
      </c>
      <c r="M86" s="5">
        <v>0</v>
      </c>
      <c r="N86" s="34">
        <v>0</v>
      </c>
      <c r="O86" s="6">
        <f>SUM(C86:N86)</f>
        <v>96985</v>
      </c>
      <c r="P86" s="1"/>
    </row>
    <row r="87" spans="1:16" x14ac:dyDescent="0.25">
      <c r="A87" s="140"/>
      <c r="B87" s="103">
        <v>2020</v>
      </c>
      <c r="C87" s="106">
        <v>0</v>
      </c>
      <c r="D87" s="85">
        <v>0</v>
      </c>
      <c r="E87" s="85">
        <v>0</v>
      </c>
      <c r="F87" s="85">
        <v>0</v>
      </c>
      <c r="G87" s="85">
        <v>4184</v>
      </c>
      <c r="H87" s="85">
        <v>9892</v>
      </c>
      <c r="I87" s="85">
        <v>38095</v>
      </c>
      <c r="J87" s="85">
        <v>34578</v>
      </c>
      <c r="K87" s="85">
        <v>11204</v>
      </c>
      <c r="L87" s="85">
        <v>1709</v>
      </c>
      <c r="M87" s="85">
        <v>0</v>
      </c>
      <c r="N87" s="93">
        <v>0</v>
      </c>
      <c r="O87" s="11">
        <f>SUM(C87:N87)</f>
        <v>99662</v>
      </c>
      <c r="P87" s="1"/>
    </row>
    <row r="88" spans="1:16" x14ac:dyDescent="0.25">
      <c r="A88" s="140"/>
      <c r="B88" s="103">
        <v>2019</v>
      </c>
      <c r="C88" s="110">
        <v>0</v>
      </c>
      <c r="D88" s="85">
        <v>0</v>
      </c>
      <c r="E88" s="85">
        <v>2064</v>
      </c>
      <c r="F88" s="85">
        <v>7359</v>
      </c>
      <c r="G88" s="85">
        <v>12149</v>
      </c>
      <c r="H88" s="85">
        <v>14682</v>
      </c>
      <c r="I88" s="85">
        <v>32538</v>
      </c>
      <c r="J88" s="85">
        <v>33257</v>
      </c>
      <c r="K88" s="85">
        <v>8410</v>
      </c>
      <c r="L88" s="85">
        <v>6489</v>
      </c>
      <c r="M88" s="85">
        <v>0</v>
      </c>
      <c r="N88" s="86">
        <v>0</v>
      </c>
      <c r="O88" s="11">
        <f>SUM(C88:N88)</f>
        <v>116948</v>
      </c>
      <c r="P88" s="1"/>
    </row>
    <row r="89" spans="1:16" x14ac:dyDescent="0.25">
      <c r="A89" s="140"/>
      <c r="B89" s="99">
        <v>2018</v>
      </c>
      <c r="C89" s="79">
        <v>0</v>
      </c>
      <c r="D89" s="88">
        <v>0</v>
      </c>
      <c r="E89" s="88">
        <v>964</v>
      </c>
      <c r="F89" s="88">
        <v>7021</v>
      </c>
      <c r="G89" s="88">
        <v>14197</v>
      </c>
      <c r="H89" s="88">
        <v>11946</v>
      </c>
      <c r="I89" s="88">
        <v>31669</v>
      </c>
      <c r="J89" s="88">
        <v>28838</v>
      </c>
      <c r="K89" s="88">
        <v>10654</v>
      </c>
      <c r="L89" s="88">
        <v>4250</v>
      </c>
      <c r="M89" s="88">
        <v>0</v>
      </c>
      <c r="N89" s="79">
        <v>0</v>
      </c>
      <c r="O89" s="11">
        <f t="shared" ref="O89:O97" si="12">SUM(C89:N89)</f>
        <v>109539</v>
      </c>
      <c r="P89" s="1"/>
    </row>
    <row r="90" spans="1:16" x14ac:dyDescent="0.25">
      <c r="A90" s="140"/>
      <c r="B90" s="99">
        <v>2017</v>
      </c>
      <c r="C90" s="102">
        <v>0</v>
      </c>
      <c r="D90" s="16">
        <v>0</v>
      </c>
      <c r="E90" s="16">
        <v>3</v>
      </c>
      <c r="F90" s="16">
        <v>6159</v>
      </c>
      <c r="G90" s="16">
        <v>12026</v>
      </c>
      <c r="H90" s="16">
        <v>12906</v>
      </c>
      <c r="I90" s="16">
        <v>35163</v>
      </c>
      <c r="J90" s="16">
        <v>33442</v>
      </c>
      <c r="K90" s="16">
        <v>8935</v>
      </c>
      <c r="L90" s="16">
        <v>3514</v>
      </c>
      <c r="M90" s="16">
        <v>0</v>
      </c>
      <c r="N90" s="17">
        <v>0</v>
      </c>
      <c r="O90" s="11">
        <f t="shared" si="12"/>
        <v>112148</v>
      </c>
      <c r="P90" s="1"/>
    </row>
    <row r="91" spans="1:16" x14ac:dyDescent="0.25">
      <c r="A91" s="140"/>
      <c r="B91" s="7">
        <v>2016</v>
      </c>
      <c r="C91" s="9">
        <v>0</v>
      </c>
      <c r="D91" s="10">
        <v>0</v>
      </c>
      <c r="E91" s="10">
        <v>2230</v>
      </c>
      <c r="F91" s="10">
        <v>3708</v>
      </c>
      <c r="G91" s="10">
        <v>11732</v>
      </c>
      <c r="H91" s="10">
        <v>11429</v>
      </c>
      <c r="I91" s="10">
        <v>34119</v>
      </c>
      <c r="J91" s="10">
        <v>32984</v>
      </c>
      <c r="K91" s="10">
        <v>9328</v>
      </c>
      <c r="L91" s="10">
        <v>4192</v>
      </c>
      <c r="M91" s="10">
        <v>0</v>
      </c>
      <c r="N91" s="13">
        <v>0</v>
      </c>
      <c r="O91" s="11">
        <f t="shared" si="12"/>
        <v>109722</v>
      </c>
      <c r="P91" s="1"/>
    </row>
    <row r="92" spans="1:16" x14ac:dyDescent="0.25">
      <c r="A92" s="140"/>
      <c r="B92" s="7">
        <v>2015</v>
      </c>
      <c r="C92" s="9">
        <v>0</v>
      </c>
      <c r="D92" s="10">
        <v>0</v>
      </c>
      <c r="E92" s="10">
        <v>0</v>
      </c>
      <c r="F92" s="10">
        <v>4613</v>
      </c>
      <c r="G92" s="10">
        <v>14455</v>
      </c>
      <c r="H92" s="10">
        <v>11747</v>
      </c>
      <c r="I92" s="10">
        <v>32119</v>
      </c>
      <c r="J92" s="10">
        <v>29272</v>
      </c>
      <c r="K92" s="10">
        <v>9779</v>
      </c>
      <c r="L92" s="10">
        <v>3883</v>
      </c>
      <c r="M92" s="10">
        <v>387</v>
      </c>
      <c r="N92" s="13">
        <v>0</v>
      </c>
      <c r="O92" s="11">
        <f t="shared" si="12"/>
        <v>106255</v>
      </c>
      <c r="P92" s="1"/>
    </row>
    <row r="93" spans="1:16" x14ac:dyDescent="0.25">
      <c r="A93" s="140"/>
      <c r="B93" s="7">
        <v>2014</v>
      </c>
      <c r="C93" s="9">
        <v>0</v>
      </c>
      <c r="D93" s="10">
        <v>0</v>
      </c>
      <c r="E93" s="10">
        <v>0</v>
      </c>
      <c r="F93" s="10">
        <v>5063</v>
      </c>
      <c r="G93" s="10">
        <v>11372</v>
      </c>
      <c r="H93" s="10">
        <v>11695</v>
      </c>
      <c r="I93" s="10">
        <v>27890</v>
      </c>
      <c r="J93" s="10">
        <v>33108</v>
      </c>
      <c r="K93" s="10">
        <v>6659</v>
      </c>
      <c r="L93" s="10">
        <v>4424</v>
      </c>
      <c r="M93" s="10">
        <v>0</v>
      </c>
      <c r="N93" s="13">
        <v>0</v>
      </c>
      <c r="O93" s="11">
        <f t="shared" si="12"/>
        <v>100211</v>
      </c>
      <c r="P93" s="1"/>
    </row>
    <row r="94" spans="1:16" x14ac:dyDescent="0.25">
      <c r="A94" s="140"/>
      <c r="B94" s="18">
        <v>2013</v>
      </c>
      <c r="C94" s="15">
        <v>0</v>
      </c>
      <c r="D94" s="16">
        <v>0</v>
      </c>
      <c r="E94" s="16">
        <v>131</v>
      </c>
      <c r="F94" s="16">
        <v>1921</v>
      </c>
      <c r="G94" s="16">
        <v>9327</v>
      </c>
      <c r="H94" s="16">
        <v>10257</v>
      </c>
      <c r="I94" s="16">
        <v>25853</v>
      </c>
      <c r="J94" s="36">
        <v>30831</v>
      </c>
      <c r="K94" s="16">
        <v>8038</v>
      </c>
      <c r="L94" s="16">
        <v>4409</v>
      </c>
      <c r="M94" s="16">
        <v>0</v>
      </c>
      <c r="N94" s="17">
        <v>0</v>
      </c>
      <c r="O94" s="14">
        <f t="shared" si="12"/>
        <v>90767</v>
      </c>
      <c r="P94" s="1"/>
    </row>
    <row r="95" spans="1:16" x14ac:dyDescent="0.25">
      <c r="A95" s="140"/>
      <c r="B95" s="18">
        <v>2012</v>
      </c>
      <c r="C95" s="15">
        <v>0</v>
      </c>
      <c r="D95" s="16">
        <v>0</v>
      </c>
      <c r="E95" s="16">
        <v>39</v>
      </c>
      <c r="F95" s="16">
        <v>3956</v>
      </c>
      <c r="G95" s="16">
        <v>11284</v>
      </c>
      <c r="H95" s="16">
        <v>11445</v>
      </c>
      <c r="I95" s="16">
        <v>28824</v>
      </c>
      <c r="J95" s="36">
        <v>31266</v>
      </c>
      <c r="K95" s="16">
        <v>9348</v>
      </c>
      <c r="L95" s="16">
        <v>2155</v>
      </c>
      <c r="M95" s="16">
        <v>0</v>
      </c>
      <c r="N95" s="17">
        <v>0</v>
      </c>
      <c r="O95" s="14">
        <f t="shared" si="12"/>
        <v>98317</v>
      </c>
      <c r="P95" s="1"/>
    </row>
    <row r="96" spans="1:16" x14ac:dyDescent="0.25">
      <c r="A96" s="140"/>
      <c r="B96" s="18">
        <v>2011</v>
      </c>
      <c r="C96" s="15">
        <v>0</v>
      </c>
      <c r="D96" s="16">
        <v>0</v>
      </c>
      <c r="E96" s="16">
        <v>0</v>
      </c>
      <c r="F96" s="16">
        <v>6245</v>
      </c>
      <c r="G96" s="16">
        <v>9715</v>
      </c>
      <c r="H96" s="16">
        <v>11967</v>
      </c>
      <c r="I96" s="16">
        <v>29372</v>
      </c>
      <c r="J96" s="36">
        <v>29808</v>
      </c>
      <c r="K96" s="16">
        <v>11184</v>
      </c>
      <c r="L96" s="16">
        <v>4964</v>
      </c>
      <c r="M96" s="16">
        <v>0</v>
      </c>
      <c r="N96" s="17">
        <v>0</v>
      </c>
      <c r="O96" s="14">
        <f t="shared" si="12"/>
        <v>103255</v>
      </c>
      <c r="P96" s="1"/>
    </row>
    <row r="97" spans="1:16" x14ac:dyDescent="0.25">
      <c r="A97" s="141"/>
      <c r="B97" s="73">
        <v>2010</v>
      </c>
      <c r="C97" s="21">
        <v>0</v>
      </c>
      <c r="D97" s="22">
        <v>0</v>
      </c>
      <c r="E97" s="22">
        <v>0</v>
      </c>
      <c r="F97" s="22">
        <v>4559</v>
      </c>
      <c r="G97" s="22">
        <v>8358</v>
      </c>
      <c r="H97" s="22">
        <v>11803</v>
      </c>
      <c r="I97" s="22">
        <v>27682</v>
      </c>
      <c r="J97" s="37">
        <v>26978</v>
      </c>
      <c r="K97" s="22">
        <v>7355</v>
      </c>
      <c r="L97" s="22">
        <v>4753</v>
      </c>
      <c r="M97" s="22">
        <v>0</v>
      </c>
      <c r="N97" s="23">
        <v>0</v>
      </c>
      <c r="O97" s="74">
        <f t="shared" si="12"/>
        <v>91488</v>
      </c>
      <c r="P97" s="1"/>
    </row>
    <row r="98" spans="1:16" ht="13.8" thickBot="1" x14ac:dyDescent="0.3">
      <c r="A98" s="25" t="s">
        <v>16</v>
      </c>
      <c r="B98" s="26"/>
      <c r="C98" s="28">
        <f>AVERAGE(C86:C97)</f>
        <v>0</v>
      </c>
      <c r="D98" s="28">
        <f t="shared" ref="D98:N98" si="13">AVERAGE(D86:D97)</f>
        <v>0</v>
      </c>
      <c r="E98" s="28">
        <f t="shared" si="13"/>
        <v>452.58333333333331</v>
      </c>
      <c r="F98" s="28">
        <f t="shared" si="13"/>
        <v>4217</v>
      </c>
      <c r="G98" s="28">
        <f t="shared" si="13"/>
        <v>10419.5</v>
      </c>
      <c r="H98" s="28">
        <f t="shared" si="13"/>
        <v>11658.833333333334</v>
      </c>
      <c r="I98" s="28">
        <f t="shared" si="13"/>
        <v>31362.166666666668</v>
      </c>
      <c r="J98" s="28">
        <f t="shared" si="13"/>
        <v>31251.166666666668</v>
      </c>
      <c r="K98" s="28">
        <f t="shared" si="13"/>
        <v>9256.8333333333339</v>
      </c>
      <c r="L98" s="28">
        <f t="shared" si="13"/>
        <v>4291.083333333333</v>
      </c>
      <c r="M98" s="28">
        <f t="shared" si="13"/>
        <v>32.25</v>
      </c>
      <c r="N98" s="28">
        <f t="shared" si="13"/>
        <v>0</v>
      </c>
      <c r="O98" s="72">
        <f>AVERAGE(O86:O97)</f>
        <v>102941.41666666667</v>
      </c>
      <c r="P98" s="1"/>
    </row>
    <row r="99" spans="1:16" ht="14.4" thickTop="1" thickBot="1" x14ac:dyDescent="0.3">
      <c r="A99" s="75"/>
      <c r="B99" s="76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1"/>
    </row>
    <row r="100" spans="1:16" ht="13.8" thickTop="1" x14ac:dyDescent="0.25">
      <c r="A100" s="139" t="s">
        <v>30</v>
      </c>
      <c r="B100" s="32">
        <v>2021</v>
      </c>
      <c r="C100" s="113">
        <v>0</v>
      </c>
      <c r="D100" s="5">
        <v>0</v>
      </c>
      <c r="E100" s="5">
        <v>0</v>
      </c>
      <c r="F100" s="5">
        <v>0</v>
      </c>
      <c r="G100" s="5">
        <v>0</v>
      </c>
      <c r="H100" s="5">
        <v>1804</v>
      </c>
      <c r="I100" s="5">
        <v>6300</v>
      </c>
      <c r="J100" s="5">
        <v>6330</v>
      </c>
      <c r="K100" s="5">
        <v>1692</v>
      </c>
      <c r="L100" s="5">
        <v>890</v>
      </c>
      <c r="M100" s="5">
        <v>232</v>
      </c>
      <c r="N100" s="34">
        <v>664</v>
      </c>
      <c r="O100" s="6">
        <f>SUM(C100:N100)</f>
        <v>17912</v>
      </c>
      <c r="P100" s="1"/>
    </row>
    <row r="101" spans="1:16" x14ac:dyDescent="0.25">
      <c r="A101" s="140"/>
      <c r="B101" s="103">
        <v>2020</v>
      </c>
      <c r="C101" s="110">
        <v>0</v>
      </c>
      <c r="D101" s="85">
        <v>95</v>
      </c>
      <c r="E101" s="85">
        <v>18</v>
      </c>
      <c r="F101" s="85">
        <v>0</v>
      </c>
      <c r="G101" s="85">
        <v>275</v>
      </c>
      <c r="H101" s="85">
        <v>2259</v>
      </c>
      <c r="I101" s="85">
        <v>8090</v>
      </c>
      <c r="J101" s="85">
        <v>8054</v>
      </c>
      <c r="K101" s="85">
        <v>2940</v>
      </c>
      <c r="L101" s="85">
        <v>504</v>
      </c>
      <c r="M101" s="85">
        <v>0</v>
      </c>
      <c r="N101" s="86">
        <v>0</v>
      </c>
      <c r="O101" s="11">
        <f>SUM(C101:N101)</f>
        <v>22235</v>
      </c>
      <c r="P101" s="1"/>
    </row>
    <row r="102" spans="1:16" x14ac:dyDescent="0.25">
      <c r="A102" s="140"/>
      <c r="B102" s="103">
        <v>2019</v>
      </c>
      <c r="C102" s="110">
        <v>0</v>
      </c>
      <c r="D102" s="85">
        <v>0</v>
      </c>
      <c r="E102" s="85">
        <v>104</v>
      </c>
      <c r="F102" s="85">
        <v>2095</v>
      </c>
      <c r="G102" s="85">
        <v>3141</v>
      </c>
      <c r="H102" s="85">
        <v>3376</v>
      </c>
      <c r="I102" s="85">
        <v>7148</v>
      </c>
      <c r="J102" s="85">
        <v>7518</v>
      </c>
      <c r="K102" s="85">
        <v>3193</v>
      </c>
      <c r="L102" s="85">
        <v>1430</v>
      </c>
      <c r="M102" s="85">
        <v>616</v>
      </c>
      <c r="N102" s="86">
        <v>618</v>
      </c>
      <c r="O102" s="11">
        <f>SUM(C102:N102)</f>
        <v>29239</v>
      </c>
      <c r="P102" s="1"/>
    </row>
    <row r="103" spans="1:16" x14ac:dyDescent="0.25">
      <c r="A103" s="140"/>
      <c r="B103" s="103">
        <v>2018</v>
      </c>
      <c r="C103" s="79">
        <v>0</v>
      </c>
      <c r="D103" s="88">
        <v>4</v>
      </c>
      <c r="E103" s="88">
        <v>417</v>
      </c>
      <c r="F103" s="88">
        <v>1921</v>
      </c>
      <c r="G103" s="88">
        <v>3690</v>
      </c>
      <c r="H103" s="88">
        <v>4077</v>
      </c>
      <c r="I103" s="88">
        <v>8817</v>
      </c>
      <c r="J103" s="88">
        <v>7685</v>
      </c>
      <c r="K103" s="88">
        <v>3611</v>
      </c>
      <c r="L103" s="88">
        <v>1075</v>
      </c>
      <c r="M103" s="88">
        <v>408</v>
      </c>
      <c r="N103" s="79">
        <v>662</v>
      </c>
      <c r="O103" s="11">
        <f t="shared" ref="O103:O111" si="14">SUM(C103:N103)</f>
        <v>32367</v>
      </c>
      <c r="P103" s="1"/>
    </row>
    <row r="104" spans="1:16" x14ac:dyDescent="0.25">
      <c r="A104" s="140"/>
      <c r="B104" s="99">
        <v>2017</v>
      </c>
      <c r="C104" s="102">
        <v>0</v>
      </c>
      <c r="D104" s="16">
        <v>6</v>
      </c>
      <c r="E104" s="16">
        <v>1</v>
      </c>
      <c r="F104" s="16">
        <v>2207</v>
      </c>
      <c r="G104" s="16">
        <v>2941</v>
      </c>
      <c r="H104" s="16">
        <v>3255</v>
      </c>
      <c r="I104" s="16">
        <v>9726</v>
      </c>
      <c r="J104" s="16">
        <v>8396</v>
      </c>
      <c r="K104" s="16">
        <v>3762</v>
      </c>
      <c r="L104" s="16">
        <v>1053</v>
      </c>
      <c r="M104" s="16">
        <v>989</v>
      </c>
      <c r="N104" s="17">
        <v>697</v>
      </c>
      <c r="O104" s="11">
        <f t="shared" si="14"/>
        <v>33033</v>
      </c>
      <c r="P104" s="1"/>
    </row>
    <row r="105" spans="1:16" x14ac:dyDescent="0.25">
      <c r="A105" s="140"/>
      <c r="B105" s="7">
        <v>2016</v>
      </c>
      <c r="C105" s="9">
        <v>0</v>
      </c>
      <c r="D105" s="10">
        <v>0</v>
      </c>
      <c r="E105" s="10">
        <v>1292</v>
      </c>
      <c r="F105" s="10">
        <v>1389</v>
      </c>
      <c r="G105" s="10">
        <v>3956</v>
      </c>
      <c r="H105" s="10">
        <v>3716</v>
      </c>
      <c r="I105" s="10">
        <v>8540</v>
      </c>
      <c r="J105" s="10">
        <v>7836</v>
      </c>
      <c r="K105" s="10">
        <v>4233</v>
      </c>
      <c r="L105" s="10">
        <v>1469</v>
      </c>
      <c r="M105" s="10">
        <v>531</v>
      </c>
      <c r="N105" s="13">
        <v>727</v>
      </c>
      <c r="O105" s="11">
        <f t="shared" si="14"/>
        <v>33689</v>
      </c>
      <c r="P105" s="1"/>
    </row>
    <row r="106" spans="1:16" x14ac:dyDescent="0.25">
      <c r="A106" s="140"/>
      <c r="B106" s="7">
        <v>2015</v>
      </c>
      <c r="C106" s="9">
        <v>0</v>
      </c>
      <c r="D106" s="10">
        <v>0</v>
      </c>
      <c r="E106" s="10">
        <v>5</v>
      </c>
      <c r="F106" s="10">
        <v>1382</v>
      </c>
      <c r="G106" s="10">
        <v>4172</v>
      </c>
      <c r="H106" s="10">
        <v>3786</v>
      </c>
      <c r="I106" s="10">
        <v>9202</v>
      </c>
      <c r="J106" s="10">
        <v>8638</v>
      </c>
      <c r="K106" s="10">
        <v>3708</v>
      </c>
      <c r="L106" s="10">
        <v>1310</v>
      </c>
      <c r="M106" s="10">
        <v>282</v>
      </c>
      <c r="N106" s="13">
        <v>821</v>
      </c>
      <c r="O106" s="11">
        <f t="shared" si="14"/>
        <v>33306</v>
      </c>
      <c r="P106" s="1"/>
    </row>
    <row r="107" spans="1:16" x14ac:dyDescent="0.25">
      <c r="A107" s="140"/>
      <c r="B107" s="7">
        <v>2014</v>
      </c>
      <c r="C107" s="9">
        <v>0</v>
      </c>
      <c r="D107" s="10">
        <v>0</v>
      </c>
      <c r="E107" s="10">
        <v>0</v>
      </c>
      <c r="F107" s="10">
        <v>2226</v>
      </c>
      <c r="G107" s="10">
        <v>4344</v>
      </c>
      <c r="H107" s="10">
        <v>4335</v>
      </c>
      <c r="I107" s="10">
        <v>8945</v>
      </c>
      <c r="J107" s="10">
        <v>10749</v>
      </c>
      <c r="K107" s="10">
        <v>2701</v>
      </c>
      <c r="L107" s="10">
        <v>1516</v>
      </c>
      <c r="M107" s="10">
        <v>307</v>
      </c>
      <c r="N107" s="13">
        <v>771</v>
      </c>
      <c r="O107" s="11">
        <f t="shared" si="14"/>
        <v>35894</v>
      </c>
      <c r="P107" s="1"/>
    </row>
    <row r="108" spans="1:16" x14ac:dyDescent="0.25">
      <c r="A108" s="140"/>
      <c r="B108" s="18">
        <v>2013</v>
      </c>
      <c r="C108" s="15">
        <v>0</v>
      </c>
      <c r="D108" s="16">
        <v>0</v>
      </c>
      <c r="E108" s="16">
        <v>69</v>
      </c>
      <c r="F108" s="16">
        <v>223</v>
      </c>
      <c r="G108" s="16">
        <v>1829</v>
      </c>
      <c r="H108" s="16">
        <v>1913</v>
      </c>
      <c r="I108" s="16">
        <v>3711</v>
      </c>
      <c r="J108" s="36">
        <v>4629</v>
      </c>
      <c r="K108" s="16">
        <v>1725</v>
      </c>
      <c r="L108" s="16">
        <v>1722</v>
      </c>
      <c r="M108" s="16">
        <v>124</v>
      </c>
      <c r="N108" s="17">
        <v>413</v>
      </c>
      <c r="O108" s="14">
        <f t="shared" si="14"/>
        <v>16358</v>
      </c>
      <c r="P108" s="1"/>
    </row>
    <row r="109" spans="1:16" x14ac:dyDescent="0.25">
      <c r="A109" s="140"/>
      <c r="B109" s="18">
        <v>2012</v>
      </c>
      <c r="C109" s="15">
        <v>0</v>
      </c>
      <c r="D109" s="16">
        <v>0</v>
      </c>
      <c r="E109" s="16">
        <v>14</v>
      </c>
      <c r="F109" s="16">
        <v>827</v>
      </c>
      <c r="G109" s="16">
        <v>1486</v>
      </c>
      <c r="H109" s="16">
        <v>1546</v>
      </c>
      <c r="I109" s="16">
        <v>4599</v>
      </c>
      <c r="J109" s="36">
        <v>4686</v>
      </c>
      <c r="K109" s="16">
        <v>1880</v>
      </c>
      <c r="L109" s="16">
        <v>487</v>
      </c>
      <c r="M109" s="16">
        <v>41</v>
      </c>
      <c r="N109" s="17">
        <v>383</v>
      </c>
      <c r="O109" s="14">
        <f t="shared" si="14"/>
        <v>15949</v>
      </c>
      <c r="P109" s="1"/>
    </row>
    <row r="110" spans="1:16" x14ac:dyDescent="0.25">
      <c r="A110" s="140"/>
      <c r="B110" s="18">
        <v>2011</v>
      </c>
      <c r="C110" s="15">
        <v>0</v>
      </c>
      <c r="D110" s="16">
        <v>0</v>
      </c>
      <c r="E110" s="16">
        <v>0</v>
      </c>
      <c r="F110" s="16">
        <v>799</v>
      </c>
      <c r="G110" s="16">
        <v>1707</v>
      </c>
      <c r="H110" s="16">
        <v>2362</v>
      </c>
      <c r="I110" s="16">
        <v>5604</v>
      </c>
      <c r="J110" s="36">
        <v>4732</v>
      </c>
      <c r="K110" s="16">
        <v>1952</v>
      </c>
      <c r="L110" s="16">
        <v>859</v>
      </c>
      <c r="M110" s="16">
        <v>22</v>
      </c>
      <c r="N110" s="17">
        <v>421</v>
      </c>
      <c r="O110" s="14">
        <f t="shared" si="14"/>
        <v>18458</v>
      </c>
      <c r="P110" s="1"/>
    </row>
    <row r="111" spans="1:16" x14ac:dyDescent="0.25">
      <c r="A111" s="141"/>
      <c r="B111" s="73">
        <v>2010</v>
      </c>
      <c r="C111" s="21">
        <v>0</v>
      </c>
      <c r="D111" s="22">
        <v>0</v>
      </c>
      <c r="E111" s="22">
        <v>102</v>
      </c>
      <c r="F111" s="22">
        <v>1166</v>
      </c>
      <c r="G111" s="22">
        <v>2023</v>
      </c>
      <c r="H111" s="22">
        <v>2670</v>
      </c>
      <c r="I111" s="22">
        <v>6039</v>
      </c>
      <c r="J111" s="37">
        <v>5308</v>
      </c>
      <c r="K111" s="22">
        <v>1984</v>
      </c>
      <c r="L111" s="22">
        <v>1113</v>
      </c>
      <c r="M111" s="22">
        <v>0</v>
      </c>
      <c r="N111" s="23">
        <v>103</v>
      </c>
      <c r="O111" s="74">
        <f t="shared" si="14"/>
        <v>20508</v>
      </c>
      <c r="P111" s="1"/>
    </row>
    <row r="112" spans="1:16" ht="13.8" thickBot="1" x14ac:dyDescent="0.3">
      <c r="A112" s="25" t="s">
        <v>16</v>
      </c>
      <c r="B112" s="26"/>
      <c r="C112" s="27">
        <f>AVERAGE(C100:C111)</f>
        <v>0</v>
      </c>
      <c r="D112" s="27">
        <f t="shared" ref="D112:N112" si="15">AVERAGE(D100:D111)</f>
        <v>8.75</v>
      </c>
      <c r="E112" s="27">
        <f t="shared" si="15"/>
        <v>168.5</v>
      </c>
      <c r="F112" s="27">
        <f t="shared" si="15"/>
        <v>1186.25</v>
      </c>
      <c r="G112" s="27">
        <f t="shared" si="15"/>
        <v>2463.6666666666665</v>
      </c>
      <c r="H112" s="27">
        <f t="shared" si="15"/>
        <v>2924.9166666666665</v>
      </c>
      <c r="I112" s="27">
        <f t="shared" si="15"/>
        <v>7226.75</v>
      </c>
      <c r="J112" s="27">
        <f t="shared" si="15"/>
        <v>7046.75</v>
      </c>
      <c r="K112" s="27">
        <f t="shared" si="15"/>
        <v>2781.75</v>
      </c>
      <c r="L112" s="27">
        <f t="shared" si="15"/>
        <v>1119</v>
      </c>
      <c r="M112" s="27">
        <f t="shared" si="15"/>
        <v>296</v>
      </c>
      <c r="N112" s="27">
        <f t="shared" si="15"/>
        <v>523.33333333333337</v>
      </c>
      <c r="O112" s="72">
        <f>AVERAGE(O100:O111)</f>
        <v>25745.666666666668</v>
      </c>
      <c r="P112" s="1"/>
    </row>
    <row r="113" spans="1:16" x14ac:dyDescent="0.25">
      <c r="A113" s="78"/>
      <c r="B113" s="53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1"/>
    </row>
    <row r="114" spans="1:1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x14ac:dyDescent="0.25">
      <c r="A115" s="43" t="s">
        <v>31</v>
      </c>
      <c r="B115" s="80">
        <v>2010</v>
      </c>
      <c r="C115" s="80">
        <v>2011</v>
      </c>
      <c r="D115" s="80">
        <v>2012</v>
      </c>
      <c r="E115" s="80">
        <v>2013</v>
      </c>
      <c r="F115" s="80">
        <v>2014</v>
      </c>
      <c r="G115" s="80">
        <v>2015</v>
      </c>
      <c r="H115" s="80">
        <v>2016</v>
      </c>
      <c r="I115" s="80">
        <v>2017</v>
      </c>
      <c r="J115" s="81">
        <v>2018</v>
      </c>
      <c r="K115" s="81">
        <v>2019</v>
      </c>
      <c r="L115" s="96">
        <v>2020</v>
      </c>
      <c r="M115" s="81">
        <v>2021</v>
      </c>
      <c r="N115" s="1"/>
      <c r="O115" s="1"/>
      <c r="P115" s="1"/>
    </row>
    <row r="116" spans="1:16" x14ac:dyDescent="0.25">
      <c r="A116" s="47" t="s">
        <v>23</v>
      </c>
      <c r="B116" s="48">
        <f>O13</f>
        <v>54695</v>
      </c>
      <c r="C116" s="48">
        <f>O12</f>
        <v>63242</v>
      </c>
      <c r="D116" s="48">
        <f>O11</f>
        <v>58734</v>
      </c>
      <c r="E116" s="48">
        <f>O10</f>
        <v>52243</v>
      </c>
      <c r="F116" s="48">
        <f>O9</f>
        <v>59937</v>
      </c>
      <c r="G116" s="48">
        <f>O8</f>
        <v>60087</v>
      </c>
      <c r="H116" s="48">
        <f>O7</f>
        <v>68073</v>
      </c>
      <c r="I116" s="46">
        <f>O6</f>
        <v>67963</v>
      </c>
      <c r="J116" s="46">
        <f>O5</f>
        <v>67661</v>
      </c>
      <c r="K116" s="46">
        <f>O4</f>
        <v>68049</v>
      </c>
      <c r="L116" s="46">
        <f>O3</f>
        <v>56483</v>
      </c>
      <c r="M116" s="46">
        <f>O2</f>
        <v>53086</v>
      </c>
      <c r="N116" s="1"/>
      <c r="O116" s="1"/>
      <c r="P116" s="1"/>
    </row>
    <row r="117" spans="1:16" x14ac:dyDescent="0.25">
      <c r="A117" s="47" t="s">
        <v>24</v>
      </c>
      <c r="B117" s="48">
        <f>O27</f>
        <v>38550</v>
      </c>
      <c r="C117" s="48">
        <f>O26</f>
        <v>40148</v>
      </c>
      <c r="D117" s="48">
        <f>O25</f>
        <v>36252</v>
      </c>
      <c r="E117" s="48">
        <f>O24</f>
        <v>38168</v>
      </c>
      <c r="F117" s="48">
        <f>O23</f>
        <v>41200</v>
      </c>
      <c r="G117" s="48">
        <f>O22</f>
        <v>43919</v>
      </c>
      <c r="H117" s="48">
        <f>O21</f>
        <v>53092</v>
      </c>
      <c r="I117" s="46">
        <f>O20</f>
        <v>50150</v>
      </c>
      <c r="J117" s="46">
        <f>O19</f>
        <v>49978</v>
      </c>
      <c r="K117" s="46">
        <f>O18</f>
        <v>52727</v>
      </c>
      <c r="L117" s="46">
        <f>O17</f>
        <v>33992</v>
      </c>
      <c r="M117" s="46">
        <f>O16</f>
        <v>31232</v>
      </c>
      <c r="N117" s="1"/>
      <c r="O117" s="1"/>
      <c r="P117" s="1"/>
    </row>
    <row r="118" spans="1:16" x14ac:dyDescent="0.25">
      <c r="A118" s="47" t="s">
        <v>25</v>
      </c>
      <c r="B118" s="48">
        <f>O41</f>
        <v>14815</v>
      </c>
      <c r="C118" s="48">
        <f>O40</f>
        <v>18338</v>
      </c>
      <c r="D118" s="48">
        <f>O39</f>
        <v>19007</v>
      </c>
      <c r="E118" s="48">
        <f>O38</f>
        <v>16962</v>
      </c>
      <c r="F118" s="48">
        <f>O37</f>
        <v>18885</v>
      </c>
      <c r="G118" s="48">
        <f>O36</f>
        <v>17086</v>
      </c>
      <c r="H118" s="48">
        <f>O35</f>
        <v>19308</v>
      </c>
      <c r="I118" s="46">
        <f>O34</f>
        <v>17478</v>
      </c>
      <c r="J118" s="46">
        <f>O33</f>
        <v>19025</v>
      </c>
      <c r="K118" s="46">
        <f>O32</f>
        <v>22699</v>
      </c>
      <c r="L118" s="46">
        <f>O31</f>
        <v>18271</v>
      </c>
      <c r="M118" s="46">
        <f>O30</f>
        <v>11568</v>
      </c>
      <c r="N118" s="1"/>
      <c r="O118" s="1"/>
      <c r="P118" s="1"/>
    </row>
    <row r="119" spans="1:16" x14ac:dyDescent="0.25">
      <c r="A119" s="47" t="s">
        <v>26</v>
      </c>
      <c r="B119" s="48">
        <f>O55</f>
        <v>27677</v>
      </c>
      <c r="C119" s="48">
        <f>O54</f>
        <v>26815</v>
      </c>
      <c r="D119" s="48">
        <f>O53</f>
        <v>23733</v>
      </c>
      <c r="E119" s="48">
        <f>O52</f>
        <v>24282</v>
      </c>
      <c r="F119" s="48">
        <f>O51</f>
        <v>24934</v>
      </c>
      <c r="G119" s="48">
        <f>O50</f>
        <v>24497</v>
      </c>
      <c r="H119" s="48">
        <f>O49</f>
        <v>27464</v>
      </c>
      <c r="I119" s="46">
        <f>O48</f>
        <v>26005</v>
      </c>
      <c r="J119" s="46">
        <f>O47</f>
        <v>25013</v>
      </c>
      <c r="K119" s="46">
        <f>O46</f>
        <v>25735</v>
      </c>
      <c r="L119" s="46">
        <f>O45</f>
        <v>17348</v>
      </c>
      <c r="M119" s="46">
        <f>O44</f>
        <v>14096</v>
      </c>
      <c r="N119" s="1"/>
      <c r="O119" s="1"/>
      <c r="P119" s="1"/>
    </row>
    <row r="120" spans="1:16" x14ac:dyDescent="0.25">
      <c r="A120" s="47" t="s">
        <v>27</v>
      </c>
      <c r="B120" s="48">
        <f>O69</f>
        <v>29417</v>
      </c>
      <c r="C120" s="48">
        <f>O68</f>
        <v>28402</v>
      </c>
      <c r="D120" s="48">
        <f>O67</f>
        <v>31000</v>
      </c>
      <c r="E120" s="48">
        <f>O66</f>
        <v>26228</v>
      </c>
      <c r="F120" s="48">
        <f>O65</f>
        <v>29646</v>
      </c>
      <c r="G120" s="48">
        <f>O64</f>
        <v>31671</v>
      </c>
      <c r="H120" s="48">
        <f>O63</f>
        <v>34349</v>
      </c>
      <c r="I120" s="46">
        <f>O62</f>
        <v>33515</v>
      </c>
      <c r="J120" s="46">
        <f>O61</f>
        <v>34474</v>
      </c>
      <c r="K120" s="46">
        <f>O60</f>
        <v>35611</v>
      </c>
      <c r="L120" s="46">
        <f>O59</f>
        <v>27218</v>
      </c>
      <c r="M120" s="46">
        <f>O58</f>
        <v>24583</v>
      </c>
      <c r="N120" s="1"/>
      <c r="O120" s="1"/>
      <c r="P120" s="1"/>
    </row>
    <row r="121" spans="1:16" x14ac:dyDescent="0.25">
      <c r="A121" s="47" t="s">
        <v>28</v>
      </c>
      <c r="B121" s="48">
        <f>O83</f>
        <v>122522</v>
      </c>
      <c r="C121" s="48">
        <f>O82</f>
        <v>122122</v>
      </c>
      <c r="D121" s="48">
        <f>O81</f>
        <v>106789</v>
      </c>
      <c r="E121" s="48">
        <f>O80</f>
        <v>100100</v>
      </c>
      <c r="F121" s="48">
        <f>O79</f>
        <v>114011</v>
      </c>
      <c r="G121" s="48">
        <f>O78</f>
        <v>111202</v>
      </c>
      <c r="H121" s="48">
        <f>O77</f>
        <v>126621</v>
      </c>
      <c r="I121" s="46">
        <f>O76</f>
        <v>121511</v>
      </c>
      <c r="J121" s="46">
        <f>O75</f>
        <v>115511</v>
      </c>
      <c r="K121" s="46">
        <f>O74</f>
        <v>103777</v>
      </c>
      <c r="L121" s="46">
        <f>O73</f>
        <v>60052</v>
      </c>
      <c r="M121" s="46">
        <f>O72</f>
        <v>53112</v>
      </c>
      <c r="N121" s="1"/>
      <c r="O121" s="1"/>
      <c r="P121" s="1"/>
    </row>
    <row r="122" spans="1:16" x14ac:dyDescent="0.25">
      <c r="A122" s="47" t="s">
        <v>29</v>
      </c>
      <c r="B122" s="48">
        <f>O97</f>
        <v>91488</v>
      </c>
      <c r="C122" s="48">
        <f>O96</f>
        <v>103255</v>
      </c>
      <c r="D122" s="48">
        <f>O95</f>
        <v>98317</v>
      </c>
      <c r="E122" s="48">
        <f>O94</f>
        <v>90767</v>
      </c>
      <c r="F122" s="48">
        <f>O93</f>
        <v>100211</v>
      </c>
      <c r="G122" s="48">
        <f>O92</f>
        <v>106255</v>
      </c>
      <c r="H122" s="48">
        <f>O91</f>
        <v>109722</v>
      </c>
      <c r="I122" s="46">
        <f>O90</f>
        <v>112148</v>
      </c>
      <c r="J122" s="46">
        <f>O89</f>
        <v>109539</v>
      </c>
      <c r="K122" s="46">
        <f>O88</f>
        <v>116948</v>
      </c>
      <c r="L122" s="46">
        <f>O87</f>
        <v>99662</v>
      </c>
      <c r="M122" s="46">
        <f>O86</f>
        <v>96985</v>
      </c>
      <c r="N122" s="1"/>
      <c r="O122" s="1"/>
      <c r="P122" s="1"/>
    </row>
    <row r="123" spans="1:16" x14ac:dyDescent="0.25">
      <c r="A123" s="47" t="s">
        <v>30</v>
      </c>
      <c r="B123" s="48">
        <f>O111</f>
        <v>20508</v>
      </c>
      <c r="C123" s="48">
        <f>O110</f>
        <v>18458</v>
      </c>
      <c r="D123" s="48">
        <f>O109</f>
        <v>15949</v>
      </c>
      <c r="E123" s="48">
        <f>O108</f>
        <v>16358</v>
      </c>
      <c r="F123" s="48">
        <f>O107</f>
        <v>35894</v>
      </c>
      <c r="G123" s="48">
        <f>O106</f>
        <v>33306</v>
      </c>
      <c r="H123" s="48">
        <f>O105</f>
        <v>33689</v>
      </c>
      <c r="I123" s="46">
        <f>O104</f>
        <v>33033</v>
      </c>
      <c r="J123" s="46">
        <f>O103</f>
        <v>32367</v>
      </c>
      <c r="K123" s="46">
        <f>O102</f>
        <v>29239</v>
      </c>
      <c r="L123" s="46">
        <f>O101</f>
        <v>22235</v>
      </c>
      <c r="M123" s="46">
        <f>O100</f>
        <v>17912</v>
      </c>
      <c r="N123" s="1"/>
      <c r="O123" s="1"/>
      <c r="P123" s="1"/>
    </row>
    <row r="124" spans="1:16" x14ac:dyDescent="0.25">
      <c r="A124" s="47" t="s">
        <v>14</v>
      </c>
      <c r="B124" s="82">
        <f t="shared" ref="B124:J124" si="16">SUM(B116:B123)</f>
        <v>399672</v>
      </c>
      <c r="C124" s="82">
        <f t="shared" si="16"/>
        <v>420780</v>
      </c>
      <c r="D124" s="82">
        <f t="shared" si="16"/>
        <v>389781</v>
      </c>
      <c r="E124" s="82">
        <f t="shared" si="16"/>
        <v>365108</v>
      </c>
      <c r="F124" s="82">
        <f t="shared" si="16"/>
        <v>424718</v>
      </c>
      <c r="G124" s="82">
        <f t="shared" si="16"/>
        <v>428023</v>
      </c>
      <c r="H124" s="82">
        <f t="shared" si="16"/>
        <v>472318</v>
      </c>
      <c r="I124" s="50">
        <f t="shared" si="16"/>
        <v>461803</v>
      </c>
      <c r="J124" s="50">
        <f t="shared" si="16"/>
        <v>453568</v>
      </c>
      <c r="K124" s="109">
        <f>SUM(K116:K123)</f>
        <v>454785</v>
      </c>
      <c r="L124" s="109">
        <f>SUM(L116:L123)</f>
        <v>335261</v>
      </c>
      <c r="M124" s="109">
        <f>SUM(M116:M123)</f>
        <v>302574</v>
      </c>
      <c r="N124" s="1"/>
      <c r="O124" s="1"/>
      <c r="P124" s="1"/>
    </row>
    <row r="125" spans="1:1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</sheetData>
  <sheetProtection selectLockedCells="1" selectUnlockedCells="1"/>
  <mergeCells count="8">
    <mergeCell ref="A72:A83"/>
    <mergeCell ref="A86:A97"/>
    <mergeCell ref="A100:A111"/>
    <mergeCell ref="A2:A13"/>
    <mergeCell ref="A16:A27"/>
    <mergeCell ref="A30:A41"/>
    <mergeCell ref="A44:A55"/>
    <mergeCell ref="A58:A69"/>
  </mergeCells>
  <pageMargins left="0.78749999999999998" right="0.78749999999999998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9"/>
  <sheetViews>
    <sheetView tabSelected="1" topLeftCell="A16" workbookViewId="0">
      <selection activeCell="S10" sqref="S10"/>
    </sheetView>
  </sheetViews>
  <sheetFormatPr defaultColWidth="8.6640625" defaultRowHeight="13.2" x14ac:dyDescent="0.25"/>
  <cols>
    <col min="1" max="1" width="21.109375" style="52" customWidth="1"/>
    <col min="2" max="16384" width="8.6640625" style="52"/>
  </cols>
  <sheetData>
    <row r="1" spans="1:16" ht="14.4" thickTop="1" thickBot="1" x14ac:dyDescent="0.3">
      <c r="A1" s="83" t="s">
        <v>0</v>
      </c>
      <c r="B1" s="83" t="s">
        <v>1</v>
      </c>
      <c r="C1" s="83" t="s">
        <v>2</v>
      </c>
      <c r="D1" s="83" t="s">
        <v>3</v>
      </c>
      <c r="E1" s="83" t="s">
        <v>4</v>
      </c>
      <c r="F1" s="83" t="s">
        <v>5</v>
      </c>
      <c r="G1" s="83" t="s">
        <v>6</v>
      </c>
      <c r="H1" s="83" t="s">
        <v>7</v>
      </c>
      <c r="I1" s="83" t="s">
        <v>8</v>
      </c>
      <c r="J1" s="83" t="s">
        <v>9</v>
      </c>
      <c r="K1" s="83" t="s">
        <v>10</v>
      </c>
      <c r="L1" s="83" t="s">
        <v>11</v>
      </c>
      <c r="M1" s="83" t="s">
        <v>12</v>
      </c>
      <c r="N1" s="83" t="s">
        <v>13</v>
      </c>
      <c r="O1" s="83" t="s">
        <v>14</v>
      </c>
      <c r="P1" s="1"/>
    </row>
    <row r="2" spans="1:16" ht="13.8" thickTop="1" x14ac:dyDescent="0.25">
      <c r="A2" s="136" t="s">
        <v>32</v>
      </c>
      <c r="B2" s="32">
        <v>2021</v>
      </c>
      <c r="C2" s="33">
        <v>0</v>
      </c>
      <c r="D2" s="38">
        <v>0</v>
      </c>
      <c r="E2" s="38">
        <v>0</v>
      </c>
      <c r="F2" s="38">
        <v>0</v>
      </c>
      <c r="G2" s="38">
        <v>0</v>
      </c>
      <c r="H2" s="5">
        <v>1650</v>
      </c>
      <c r="I2" s="5">
        <v>3911</v>
      </c>
      <c r="J2" s="5">
        <v>3973</v>
      </c>
      <c r="K2" s="38">
        <v>2428</v>
      </c>
      <c r="L2" s="38">
        <v>1321</v>
      </c>
      <c r="M2" s="38">
        <v>24</v>
      </c>
      <c r="N2" s="3">
        <v>0</v>
      </c>
      <c r="O2" s="6">
        <f>SUM(C2:N2)</f>
        <v>13307</v>
      </c>
      <c r="P2" s="1"/>
    </row>
    <row r="3" spans="1:16" x14ac:dyDescent="0.25">
      <c r="A3" s="137"/>
      <c r="B3" s="103">
        <v>2020</v>
      </c>
      <c r="C3" s="115">
        <v>0</v>
      </c>
      <c r="D3" s="84">
        <v>0</v>
      </c>
      <c r="E3" s="84">
        <v>0</v>
      </c>
      <c r="F3" s="84">
        <v>0</v>
      </c>
      <c r="G3" s="84">
        <v>0</v>
      </c>
      <c r="H3" s="85">
        <v>1718</v>
      </c>
      <c r="I3" s="85">
        <v>8429</v>
      </c>
      <c r="J3" s="85">
        <v>8198</v>
      </c>
      <c r="K3" s="85">
        <v>2607</v>
      </c>
      <c r="L3" s="84">
        <v>489</v>
      </c>
      <c r="M3" s="84">
        <v>0</v>
      </c>
      <c r="N3" s="103">
        <v>0</v>
      </c>
      <c r="O3" s="11">
        <f>SUM(C3:N3)</f>
        <v>21441</v>
      </c>
      <c r="P3" s="1"/>
    </row>
    <row r="4" spans="1:16" x14ac:dyDescent="0.25">
      <c r="A4" s="137"/>
      <c r="B4" s="103">
        <v>2019</v>
      </c>
      <c r="C4" s="115">
        <v>0</v>
      </c>
      <c r="D4" s="84">
        <v>0</v>
      </c>
      <c r="E4" s="84">
        <v>594</v>
      </c>
      <c r="F4" s="85">
        <v>2814</v>
      </c>
      <c r="G4" s="85">
        <v>4655</v>
      </c>
      <c r="H4" s="85">
        <v>4148</v>
      </c>
      <c r="I4" s="85">
        <v>8170</v>
      </c>
      <c r="J4" s="85">
        <v>8197</v>
      </c>
      <c r="K4" s="85">
        <v>3479</v>
      </c>
      <c r="L4" s="84">
        <v>2141</v>
      </c>
      <c r="M4" s="84">
        <v>0</v>
      </c>
      <c r="N4" s="103">
        <v>0</v>
      </c>
      <c r="O4" s="11">
        <f>SUM(C4:N4)</f>
        <v>34198</v>
      </c>
      <c r="P4" s="1"/>
    </row>
    <row r="5" spans="1:16" x14ac:dyDescent="0.25">
      <c r="A5" s="137"/>
      <c r="B5" s="103">
        <v>2018</v>
      </c>
      <c r="C5" s="107">
        <v>527</v>
      </c>
      <c r="D5" s="84">
        <v>0</v>
      </c>
      <c r="E5" s="84">
        <v>548</v>
      </c>
      <c r="F5" s="85">
        <v>2947</v>
      </c>
      <c r="G5" s="85">
        <v>6993</v>
      </c>
      <c r="H5" s="85">
        <v>3367</v>
      </c>
      <c r="I5" s="85">
        <v>7956</v>
      </c>
      <c r="J5" s="85">
        <v>6414</v>
      </c>
      <c r="K5" s="85">
        <v>3671</v>
      </c>
      <c r="L5" s="85">
        <v>1332</v>
      </c>
      <c r="M5" s="84">
        <v>0</v>
      </c>
      <c r="N5" s="7">
        <v>0</v>
      </c>
      <c r="O5" s="11">
        <f t="shared" ref="O5:O13" si="0">SUM(C5:N5)</f>
        <v>33755</v>
      </c>
      <c r="P5" s="1"/>
    </row>
    <row r="6" spans="1:16" x14ac:dyDescent="0.25">
      <c r="A6" s="137"/>
      <c r="B6" s="103">
        <v>2017</v>
      </c>
      <c r="C6" s="110">
        <v>552</v>
      </c>
      <c r="D6" s="85">
        <v>0</v>
      </c>
      <c r="E6" s="85">
        <v>442</v>
      </c>
      <c r="F6" s="85">
        <v>2628</v>
      </c>
      <c r="G6" s="85">
        <v>6464</v>
      </c>
      <c r="H6" s="85">
        <v>4953</v>
      </c>
      <c r="I6" s="85">
        <v>11217</v>
      </c>
      <c r="J6" s="85">
        <v>9049</v>
      </c>
      <c r="K6" s="85">
        <v>3881</v>
      </c>
      <c r="L6" s="85">
        <v>1340</v>
      </c>
      <c r="M6" s="85">
        <v>0</v>
      </c>
      <c r="N6" s="93">
        <v>0</v>
      </c>
      <c r="O6" s="11">
        <f t="shared" si="0"/>
        <v>40526</v>
      </c>
      <c r="P6" s="1"/>
    </row>
    <row r="7" spans="1:16" x14ac:dyDescent="0.25">
      <c r="A7" s="137"/>
      <c r="B7" s="103">
        <v>2016</v>
      </c>
      <c r="C7" s="110">
        <v>496</v>
      </c>
      <c r="D7" s="85">
        <v>0</v>
      </c>
      <c r="E7" s="85">
        <v>1045</v>
      </c>
      <c r="F7" s="85">
        <v>1669</v>
      </c>
      <c r="G7" s="85">
        <v>4443</v>
      </c>
      <c r="H7" s="85">
        <v>4264</v>
      </c>
      <c r="I7" s="85">
        <v>9936</v>
      </c>
      <c r="J7" s="85">
        <v>7222</v>
      </c>
      <c r="K7" s="85">
        <v>3816</v>
      </c>
      <c r="L7" s="85">
        <v>1744</v>
      </c>
      <c r="M7" s="85">
        <v>0</v>
      </c>
      <c r="N7" s="86">
        <v>0</v>
      </c>
      <c r="O7" s="11">
        <f t="shared" si="0"/>
        <v>34635</v>
      </c>
      <c r="P7" s="1"/>
    </row>
    <row r="8" spans="1:16" x14ac:dyDescent="0.25">
      <c r="A8" s="137"/>
      <c r="B8" s="103">
        <v>2015</v>
      </c>
      <c r="C8" s="110">
        <v>314</v>
      </c>
      <c r="D8" s="85">
        <v>0</v>
      </c>
      <c r="E8" s="85">
        <v>0</v>
      </c>
      <c r="F8" s="85">
        <v>1994</v>
      </c>
      <c r="G8" s="85">
        <v>6348</v>
      </c>
      <c r="H8" s="85">
        <v>3604</v>
      </c>
      <c r="I8" s="85">
        <v>12022</v>
      </c>
      <c r="J8" s="85">
        <v>10367</v>
      </c>
      <c r="K8" s="85">
        <v>7031</v>
      </c>
      <c r="L8" s="85">
        <v>1557</v>
      </c>
      <c r="M8" s="85">
        <v>311</v>
      </c>
      <c r="N8" s="87">
        <v>0</v>
      </c>
      <c r="O8" s="11">
        <f t="shared" si="0"/>
        <v>43548</v>
      </c>
      <c r="P8" s="1"/>
    </row>
    <row r="9" spans="1:16" x14ac:dyDescent="0.25">
      <c r="A9" s="137"/>
      <c r="B9" s="103">
        <v>2014</v>
      </c>
      <c r="C9" s="110">
        <v>382</v>
      </c>
      <c r="D9" s="85">
        <v>0</v>
      </c>
      <c r="E9" s="85">
        <v>319</v>
      </c>
      <c r="F9" s="85">
        <v>2398</v>
      </c>
      <c r="G9" s="85">
        <v>5193</v>
      </c>
      <c r="H9" s="85">
        <v>4653</v>
      </c>
      <c r="I9" s="85">
        <v>9683</v>
      </c>
      <c r="J9" s="85">
        <v>8690</v>
      </c>
      <c r="K9" s="85">
        <v>3578</v>
      </c>
      <c r="L9" s="85">
        <v>1804</v>
      </c>
      <c r="M9" s="85">
        <v>73</v>
      </c>
      <c r="N9" s="87">
        <v>0</v>
      </c>
      <c r="O9" s="14">
        <f t="shared" si="0"/>
        <v>36773</v>
      </c>
      <c r="P9" s="1"/>
    </row>
    <row r="10" spans="1:16" x14ac:dyDescent="0.25">
      <c r="A10" s="137"/>
      <c r="B10" s="103">
        <v>2013</v>
      </c>
      <c r="C10" s="110">
        <v>0</v>
      </c>
      <c r="D10" s="85">
        <v>0</v>
      </c>
      <c r="E10" s="85">
        <v>216</v>
      </c>
      <c r="F10" s="85">
        <v>1171</v>
      </c>
      <c r="G10" s="85">
        <v>4566</v>
      </c>
      <c r="H10" s="85">
        <v>3919</v>
      </c>
      <c r="I10" s="85">
        <v>8443</v>
      </c>
      <c r="J10" s="85">
        <v>6802</v>
      </c>
      <c r="K10" s="85">
        <v>3363</v>
      </c>
      <c r="L10" s="85">
        <v>1824</v>
      </c>
      <c r="M10" s="85">
        <v>0</v>
      </c>
      <c r="N10" s="87">
        <v>0</v>
      </c>
      <c r="O10" s="14">
        <f t="shared" si="0"/>
        <v>30304</v>
      </c>
      <c r="P10" s="1"/>
    </row>
    <row r="11" spans="1:16" x14ac:dyDescent="0.25">
      <c r="A11" s="137"/>
      <c r="B11" s="99">
        <v>2012</v>
      </c>
      <c r="C11" s="111">
        <v>0</v>
      </c>
      <c r="D11" s="88">
        <v>0</v>
      </c>
      <c r="E11" s="88">
        <v>0</v>
      </c>
      <c r="F11" s="88">
        <v>2096</v>
      </c>
      <c r="G11" s="88">
        <v>5156</v>
      </c>
      <c r="H11" s="88">
        <v>4127</v>
      </c>
      <c r="I11" s="88">
        <v>7567</v>
      </c>
      <c r="J11" s="88">
        <v>6325</v>
      </c>
      <c r="K11" s="88">
        <v>3078</v>
      </c>
      <c r="L11" s="88">
        <v>834</v>
      </c>
      <c r="M11" s="88">
        <v>100</v>
      </c>
      <c r="N11" s="89">
        <v>0</v>
      </c>
      <c r="O11" s="14">
        <f t="shared" si="0"/>
        <v>29283</v>
      </c>
      <c r="P11" s="1"/>
    </row>
    <row r="12" spans="1:16" x14ac:dyDescent="0.25">
      <c r="A12" s="137"/>
      <c r="B12" s="99">
        <v>2011</v>
      </c>
      <c r="C12" s="111">
        <v>0</v>
      </c>
      <c r="D12" s="88">
        <v>0</v>
      </c>
      <c r="E12" s="88">
        <v>0</v>
      </c>
      <c r="F12" s="88">
        <v>2662</v>
      </c>
      <c r="G12" s="88">
        <v>4601</v>
      </c>
      <c r="H12" s="88">
        <v>4074</v>
      </c>
      <c r="I12" s="88">
        <v>7999</v>
      </c>
      <c r="J12" s="88">
        <v>6538</v>
      </c>
      <c r="K12" s="88">
        <v>3475</v>
      </c>
      <c r="L12" s="88">
        <v>1823</v>
      </c>
      <c r="M12" s="88">
        <v>0</v>
      </c>
      <c r="N12" s="89">
        <v>0</v>
      </c>
      <c r="O12" s="14">
        <f t="shared" si="0"/>
        <v>31172</v>
      </c>
      <c r="P12" s="1"/>
    </row>
    <row r="13" spans="1:16" x14ac:dyDescent="0.25">
      <c r="A13" s="138"/>
      <c r="B13" s="112">
        <v>2010</v>
      </c>
      <c r="C13" s="111">
        <v>0</v>
      </c>
      <c r="D13" s="88">
        <v>0</v>
      </c>
      <c r="E13" s="88">
        <v>0</v>
      </c>
      <c r="F13" s="88">
        <v>2294</v>
      </c>
      <c r="G13" s="88">
        <v>4348</v>
      </c>
      <c r="H13" s="88">
        <v>4566</v>
      </c>
      <c r="I13" s="88">
        <v>4539</v>
      </c>
      <c r="J13" s="88">
        <v>6352</v>
      </c>
      <c r="K13" s="88">
        <v>1846</v>
      </c>
      <c r="L13" s="88">
        <v>1539</v>
      </c>
      <c r="M13" s="88">
        <v>0</v>
      </c>
      <c r="N13" s="89">
        <v>0</v>
      </c>
      <c r="O13" s="14">
        <f t="shared" si="0"/>
        <v>25484</v>
      </c>
      <c r="P13" s="1"/>
    </row>
    <row r="14" spans="1:16" ht="13.8" thickBot="1" x14ac:dyDescent="0.3">
      <c r="A14" s="25" t="s">
        <v>16</v>
      </c>
      <c r="B14" s="26"/>
      <c r="C14" s="27">
        <f>AVERAGE(C2:C13)</f>
        <v>189.25</v>
      </c>
      <c r="D14" s="27">
        <f t="shared" ref="D14:N14" si="1">AVERAGE(D2:D13)</f>
        <v>0</v>
      </c>
      <c r="E14" s="27">
        <f t="shared" si="1"/>
        <v>263.66666666666669</v>
      </c>
      <c r="F14" s="27">
        <f t="shared" si="1"/>
        <v>1889.4166666666667</v>
      </c>
      <c r="G14" s="27">
        <f t="shared" si="1"/>
        <v>4397.25</v>
      </c>
      <c r="H14" s="27">
        <f t="shared" si="1"/>
        <v>3753.5833333333335</v>
      </c>
      <c r="I14" s="27">
        <f t="shared" si="1"/>
        <v>8322.6666666666661</v>
      </c>
      <c r="J14" s="27">
        <f t="shared" si="1"/>
        <v>7343.916666666667</v>
      </c>
      <c r="K14" s="27">
        <f t="shared" si="1"/>
        <v>3521.0833333333335</v>
      </c>
      <c r="L14" s="27">
        <f t="shared" si="1"/>
        <v>1479</v>
      </c>
      <c r="M14" s="27">
        <f t="shared" si="1"/>
        <v>42.333333333333336</v>
      </c>
      <c r="N14" s="27">
        <f t="shared" si="1"/>
        <v>0</v>
      </c>
      <c r="O14" s="90">
        <f>AVERAGE(O2:O13)</f>
        <v>31202.166666666668</v>
      </c>
      <c r="P14" s="1"/>
    </row>
    <row r="15" spans="1:16" ht="14.4" thickTop="1" thickBot="1" x14ac:dyDescent="0.3">
      <c r="A15" s="1"/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1"/>
    </row>
    <row r="16" spans="1:16" ht="13.8" thickTop="1" x14ac:dyDescent="0.25">
      <c r="A16" s="139" t="s">
        <v>33</v>
      </c>
      <c r="B16" s="32">
        <v>2021</v>
      </c>
      <c r="C16" s="113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4236</v>
      </c>
      <c r="J16" s="5">
        <v>3783</v>
      </c>
      <c r="K16" s="5">
        <v>1195</v>
      </c>
      <c r="L16" s="5">
        <v>935</v>
      </c>
      <c r="M16" s="5">
        <v>0</v>
      </c>
      <c r="N16" s="34">
        <v>0</v>
      </c>
      <c r="O16" s="6">
        <f>SUM(C16:N16)</f>
        <v>10149</v>
      </c>
      <c r="P16" s="1"/>
    </row>
    <row r="17" spans="1:16" x14ac:dyDescent="0.25">
      <c r="A17" s="140"/>
      <c r="B17" s="103">
        <v>2020</v>
      </c>
      <c r="C17" s="110">
        <v>0</v>
      </c>
      <c r="D17" s="85">
        <v>0</v>
      </c>
      <c r="E17" s="85">
        <v>0</v>
      </c>
      <c r="F17" s="85">
        <v>0</v>
      </c>
      <c r="G17" s="85">
        <v>274</v>
      </c>
      <c r="H17" s="85">
        <v>1149</v>
      </c>
      <c r="I17" s="85">
        <v>3705</v>
      </c>
      <c r="J17" s="85">
        <v>4094</v>
      </c>
      <c r="K17" s="85">
        <v>1070</v>
      </c>
      <c r="L17" s="85">
        <v>158</v>
      </c>
      <c r="M17" s="85">
        <v>0</v>
      </c>
      <c r="N17" s="86">
        <v>0</v>
      </c>
      <c r="O17" s="11">
        <f>SUM(C17:N17)</f>
        <v>10450</v>
      </c>
      <c r="P17" s="1"/>
    </row>
    <row r="18" spans="1:16" x14ac:dyDescent="0.25">
      <c r="A18" s="140"/>
      <c r="B18" s="103">
        <v>2019</v>
      </c>
      <c r="C18" s="110">
        <v>0</v>
      </c>
      <c r="D18" s="85">
        <v>0</v>
      </c>
      <c r="E18" s="85">
        <v>160</v>
      </c>
      <c r="F18" s="85">
        <v>944</v>
      </c>
      <c r="G18" s="85">
        <v>1592</v>
      </c>
      <c r="H18" s="85">
        <v>1582</v>
      </c>
      <c r="I18" s="85">
        <v>2980</v>
      </c>
      <c r="J18" s="85">
        <v>3086</v>
      </c>
      <c r="K18" s="85">
        <v>672</v>
      </c>
      <c r="L18" s="85">
        <v>685</v>
      </c>
      <c r="M18" s="85">
        <v>0</v>
      </c>
      <c r="N18" s="86">
        <v>0</v>
      </c>
      <c r="O18" s="11">
        <f>SUM(C18:N18)</f>
        <v>11701</v>
      </c>
      <c r="P18" s="1"/>
    </row>
    <row r="19" spans="1:16" x14ac:dyDescent="0.25">
      <c r="A19" s="140"/>
      <c r="B19" s="103">
        <v>2018</v>
      </c>
      <c r="C19" s="110">
        <v>0</v>
      </c>
      <c r="D19" s="85">
        <v>0</v>
      </c>
      <c r="E19" s="85">
        <v>128</v>
      </c>
      <c r="F19" s="85">
        <v>801</v>
      </c>
      <c r="G19" s="85">
        <v>1295</v>
      </c>
      <c r="H19" s="85">
        <v>1112</v>
      </c>
      <c r="I19" s="85">
        <v>3329</v>
      </c>
      <c r="J19" s="85">
        <v>2903</v>
      </c>
      <c r="K19" s="85">
        <v>952</v>
      </c>
      <c r="L19" s="85">
        <v>490</v>
      </c>
      <c r="M19" s="85">
        <v>0</v>
      </c>
      <c r="N19" s="86">
        <v>0</v>
      </c>
      <c r="O19" s="11">
        <f t="shared" ref="O19:O27" si="2">SUM(C19:N19)</f>
        <v>11010</v>
      </c>
      <c r="P19" s="1"/>
    </row>
    <row r="20" spans="1:16" x14ac:dyDescent="0.25">
      <c r="A20" s="140"/>
      <c r="B20" s="103">
        <v>2017</v>
      </c>
      <c r="C20" s="110">
        <v>0</v>
      </c>
      <c r="D20" s="85">
        <v>0</v>
      </c>
      <c r="E20" s="85">
        <v>1</v>
      </c>
      <c r="F20" s="85">
        <v>743</v>
      </c>
      <c r="G20" s="85">
        <v>1381</v>
      </c>
      <c r="H20" s="85">
        <v>1171</v>
      </c>
      <c r="I20" s="85">
        <v>3686</v>
      </c>
      <c r="J20" s="85">
        <v>3245</v>
      </c>
      <c r="K20" s="85">
        <v>805</v>
      </c>
      <c r="L20" s="85">
        <v>456</v>
      </c>
      <c r="M20" s="85">
        <v>0</v>
      </c>
      <c r="N20" s="93">
        <v>0</v>
      </c>
      <c r="O20" s="11">
        <f t="shared" si="2"/>
        <v>11488</v>
      </c>
      <c r="P20" s="1"/>
    </row>
    <row r="21" spans="1:16" x14ac:dyDescent="0.25">
      <c r="A21" s="140"/>
      <c r="B21" s="103">
        <v>2016</v>
      </c>
      <c r="C21" s="110">
        <v>0</v>
      </c>
      <c r="D21" s="85">
        <v>0</v>
      </c>
      <c r="E21" s="85">
        <v>0</v>
      </c>
      <c r="F21" s="85">
        <v>0</v>
      </c>
      <c r="G21" s="85">
        <v>47</v>
      </c>
      <c r="H21" s="85">
        <v>1</v>
      </c>
      <c r="I21" s="85">
        <v>449</v>
      </c>
      <c r="J21" s="85">
        <v>1187</v>
      </c>
      <c r="K21" s="85">
        <v>929</v>
      </c>
      <c r="L21" s="85">
        <v>522</v>
      </c>
      <c r="M21" s="85">
        <v>0</v>
      </c>
      <c r="N21" s="86">
        <v>0</v>
      </c>
      <c r="O21" s="11">
        <f t="shared" si="2"/>
        <v>3135</v>
      </c>
      <c r="P21" s="1"/>
    </row>
    <row r="22" spans="1:16" x14ac:dyDescent="0.25">
      <c r="A22" s="140"/>
      <c r="B22" s="103">
        <v>2015</v>
      </c>
      <c r="C22" s="110">
        <v>0</v>
      </c>
      <c r="D22" s="85">
        <v>0</v>
      </c>
      <c r="E22" s="85">
        <v>0</v>
      </c>
      <c r="F22" s="85">
        <v>35</v>
      </c>
      <c r="G22" s="85">
        <v>876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6">
        <v>0</v>
      </c>
      <c r="O22" s="11">
        <f t="shared" si="2"/>
        <v>911</v>
      </c>
      <c r="P22" s="1"/>
    </row>
    <row r="23" spans="1:16" x14ac:dyDescent="0.25">
      <c r="A23" s="140"/>
      <c r="B23" s="103">
        <v>2014</v>
      </c>
      <c r="C23" s="110">
        <v>0</v>
      </c>
      <c r="D23" s="85">
        <v>0</v>
      </c>
      <c r="E23" s="85">
        <v>0</v>
      </c>
      <c r="F23" s="85">
        <v>566</v>
      </c>
      <c r="G23" s="85">
        <v>1442</v>
      </c>
      <c r="H23" s="85">
        <v>1567</v>
      </c>
      <c r="I23" s="85">
        <v>2725</v>
      </c>
      <c r="J23" s="85">
        <v>2682</v>
      </c>
      <c r="K23" s="85">
        <v>384</v>
      </c>
      <c r="L23" s="85">
        <v>486</v>
      </c>
      <c r="M23" s="85">
        <v>275</v>
      </c>
      <c r="N23" s="86">
        <v>0</v>
      </c>
      <c r="O23" s="14">
        <f t="shared" si="2"/>
        <v>10127</v>
      </c>
      <c r="P23" s="1"/>
    </row>
    <row r="24" spans="1:16" x14ac:dyDescent="0.25">
      <c r="A24" s="140"/>
      <c r="B24" s="99">
        <v>2013</v>
      </c>
      <c r="C24" s="111">
        <v>0</v>
      </c>
      <c r="D24" s="88">
        <v>0</v>
      </c>
      <c r="E24" s="88">
        <v>0</v>
      </c>
      <c r="F24" s="88">
        <v>311</v>
      </c>
      <c r="G24" s="88">
        <v>1130</v>
      </c>
      <c r="H24" s="88">
        <v>1567</v>
      </c>
      <c r="I24" s="88">
        <v>2571</v>
      </c>
      <c r="J24" s="88">
        <v>3055</v>
      </c>
      <c r="K24" s="88">
        <v>422</v>
      </c>
      <c r="L24" s="88">
        <v>467</v>
      </c>
      <c r="M24" s="88">
        <v>0</v>
      </c>
      <c r="N24" s="89">
        <v>0</v>
      </c>
      <c r="O24" s="14">
        <f t="shared" si="2"/>
        <v>9523</v>
      </c>
      <c r="P24" s="1"/>
    </row>
    <row r="25" spans="1:16" x14ac:dyDescent="0.25">
      <c r="A25" s="140"/>
      <c r="B25" s="99">
        <v>2012</v>
      </c>
      <c r="C25" s="111">
        <v>0</v>
      </c>
      <c r="D25" s="88">
        <v>0</v>
      </c>
      <c r="E25" s="88">
        <v>27</v>
      </c>
      <c r="F25" s="88">
        <v>565</v>
      </c>
      <c r="G25" s="88">
        <v>1447</v>
      </c>
      <c r="H25" s="88">
        <v>1471</v>
      </c>
      <c r="I25" s="88">
        <v>3230</v>
      </c>
      <c r="J25" s="88">
        <v>3081</v>
      </c>
      <c r="K25" s="88">
        <v>821</v>
      </c>
      <c r="L25" s="88">
        <v>319</v>
      </c>
      <c r="M25" s="88">
        <v>41</v>
      </c>
      <c r="N25" s="89">
        <v>0</v>
      </c>
      <c r="O25" s="14">
        <f t="shared" si="2"/>
        <v>11002</v>
      </c>
      <c r="P25" s="1"/>
    </row>
    <row r="26" spans="1:16" x14ac:dyDescent="0.25">
      <c r="A26" s="140"/>
      <c r="B26" s="99">
        <v>2011</v>
      </c>
      <c r="C26" s="111">
        <v>0</v>
      </c>
      <c r="D26" s="88">
        <v>0</v>
      </c>
      <c r="E26" s="88">
        <v>0</v>
      </c>
      <c r="F26" s="88">
        <v>687</v>
      </c>
      <c r="G26" s="88">
        <v>1208</v>
      </c>
      <c r="H26" s="88">
        <v>1424</v>
      </c>
      <c r="I26" s="88">
        <v>4957</v>
      </c>
      <c r="J26" s="88">
        <v>2593</v>
      </c>
      <c r="K26" s="88">
        <v>805</v>
      </c>
      <c r="L26" s="88">
        <v>478</v>
      </c>
      <c r="M26" s="88">
        <v>29</v>
      </c>
      <c r="N26" s="89">
        <v>0</v>
      </c>
      <c r="O26" s="14">
        <f t="shared" si="2"/>
        <v>12181</v>
      </c>
      <c r="P26" s="1"/>
    </row>
    <row r="27" spans="1:16" x14ac:dyDescent="0.25">
      <c r="A27" s="141"/>
      <c r="B27" s="112">
        <v>2010</v>
      </c>
      <c r="C27" s="114">
        <v>0</v>
      </c>
      <c r="D27" s="91">
        <v>0</v>
      </c>
      <c r="E27" s="91">
        <v>0</v>
      </c>
      <c r="F27" s="91">
        <v>637</v>
      </c>
      <c r="G27" s="91">
        <v>1010</v>
      </c>
      <c r="H27" s="91">
        <v>1534</v>
      </c>
      <c r="I27" s="91">
        <v>3737</v>
      </c>
      <c r="J27" s="91">
        <v>3181</v>
      </c>
      <c r="K27" s="91">
        <v>565</v>
      </c>
      <c r="L27" s="91">
        <v>448</v>
      </c>
      <c r="M27" s="91">
        <v>0</v>
      </c>
      <c r="N27" s="92">
        <v>0</v>
      </c>
      <c r="O27" s="74">
        <f t="shared" si="2"/>
        <v>11112</v>
      </c>
      <c r="P27" s="1"/>
    </row>
    <row r="28" spans="1:16" ht="13.8" thickBot="1" x14ac:dyDescent="0.3">
      <c r="A28" s="25" t="s">
        <v>16</v>
      </c>
      <c r="B28" s="26"/>
      <c r="C28" s="27">
        <f>AVERAGE(C16:C27)</f>
        <v>0</v>
      </c>
      <c r="D28" s="27">
        <f t="shared" ref="D28:N28" si="3">AVERAGE(D16:D27)</f>
        <v>0</v>
      </c>
      <c r="E28" s="27">
        <f t="shared" si="3"/>
        <v>26.333333333333332</v>
      </c>
      <c r="F28" s="27">
        <f t="shared" si="3"/>
        <v>440.75</v>
      </c>
      <c r="G28" s="27">
        <f t="shared" si="3"/>
        <v>975.16666666666663</v>
      </c>
      <c r="H28" s="27">
        <f t="shared" si="3"/>
        <v>1048.1666666666667</v>
      </c>
      <c r="I28" s="27">
        <f t="shared" si="3"/>
        <v>2967.0833333333335</v>
      </c>
      <c r="J28" s="27">
        <f t="shared" si="3"/>
        <v>2740.8333333333335</v>
      </c>
      <c r="K28" s="27">
        <f t="shared" si="3"/>
        <v>718.33333333333337</v>
      </c>
      <c r="L28" s="27">
        <f t="shared" si="3"/>
        <v>453.66666666666669</v>
      </c>
      <c r="M28" s="27">
        <f t="shared" si="3"/>
        <v>28.75</v>
      </c>
      <c r="N28" s="27">
        <f t="shared" si="3"/>
        <v>0</v>
      </c>
      <c r="O28" s="72">
        <f>AVERAGE(O16:O27)</f>
        <v>9399.0833333333339</v>
      </c>
      <c r="P28" s="1"/>
    </row>
    <row r="29" spans="1:16" ht="14.4" thickTop="1" thickBot="1" x14ac:dyDescent="0.3">
      <c r="A29" s="1"/>
      <c r="B29" s="3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1"/>
    </row>
    <row r="30" spans="1:16" ht="13.8" thickTop="1" x14ac:dyDescent="0.25">
      <c r="A30" s="139" t="s">
        <v>34</v>
      </c>
      <c r="B30" s="32">
        <v>2021</v>
      </c>
      <c r="C30" s="113">
        <v>0</v>
      </c>
      <c r="D30" s="5">
        <v>0</v>
      </c>
      <c r="E30" s="5">
        <v>0</v>
      </c>
      <c r="F30" s="5">
        <v>0</v>
      </c>
      <c r="G30" s="5">
        <v>1</v>
      </c>
      <c r="H30" s="5">
        <v>2591</v>
      </c>
      <c r="I30" s="5">
        <v>8159</v>
      </c>
      <c r="J30" s="5">
        <v>11177</v>
      </c>
      <c r="K30" s="5">
        <v>4694</v>
      </c>
      <c r="L30" s="5">
        <v>2272</v>
      </c>
      <c r="M30" s="5">
        <v>192</v>
      </c>
      <c r="N30" s="34">
        <v>0</v>
      </c>
      <c r="O30" s="6">
        <f>SUM(C30:N30)</f>
        <v>29086</v>
      </c>
      <c r="P30" s="1"/>
    </row>
    <row r="31" spans="1:16" x14ac:dyDescent="0.25">
      <c r="A31" s="140"/>
      <c r="B31" s="103">
        <v>2020</v>
      </c>
      <c r="C31" s="110">
        <v>57</v>
      </c>
      <c r="D31" s="85">
        <v>43</v>
      </c>
      <c r="E31" s="85">
        <v>59</v>
      </c>
      <c r="F31" s="85">
        <v>0</v>
      </c>
      <c r="G31" s="85">
        <v>300</v>
      </c>
      <c r="H31" s="85">
        <v>2285</v>
      </c>
      <c r="I31" s="85">
        <v>9578</v>
      </c>
      <c r="J31" s="85">
        <v>10500</v>
      </c>
      <c r="K31" s="85">
        <v>3394</v>
      </c>
      <c r="L31" s="85">
        <v>425</v>
      </c>
      <c r="M31" s="85">
        <v>0</v>
      </c>
      <c r="N31" s="86">
        <v>0</v>
      </c>
      <c r="O31" s="11">
        <f>SUM(C31:N31)</f>
        <v>26641</v>
      </c>
      <c r="P31" s="1"/>
    </row>
    <row r="32" spans="1:16" x14ac:dyDescent="0.25">
      <c r="A32" s="140"/>
      <c r="B32" s="103">
        <v>2019</v>
      </c>
      <c r="C32" s="110">
        <v>0</v>
      </c>
      <c r="D32" s="85">
        <v>0</v>
      </c>
      <c r="E32" s="85">
        <v>246</v>
      </c>
      <c r="F32" s="85">
        <v>3677</v>
      </c>
      <c r="G32" s="85">
        <v>4654</v>
      </c>
      <c r="H32" s="85">
        <v>4314</v>
      </c>
      <c r="I32" s="85">
        <v>23562</v>
      </c>
      <c r="J32" s="85">
        <v>9589</v>
      </c>
      <c r="K32" s="85">
        <v>4364</v>
      </c>
      <c r="L32" s="85">
        <v>2530</v>
      </c>
      <c r="M32" s="85">
        <v>169</v>
      </c>
      <c r="N32" s="86">
        <v>187</v>
      </c>
      <c r="O32" s="11">
        <f>SUM(C32:N32)</f>
        <v>53292</v>
      </c>
      <c r="P32" s="1"/>
    </row>
    <row r="33" spans="1:16" x14ac:dyDescent="0.25">
      <c r="A33" s="140"/>
      <c r="B33" s="103">
        <v>2018</v>
      </c>
      <c r="C33" s="110">
        <v>67</v>
      </c>
      <c r="D33" s="85">
        <v>67</v>
      </c>
      <c r="E33" s="85">
        <v>2883</v>
      </c>
      <c r="F33" s="85">
        <v>3095</v>
      </c>
      <c r="G33" s="85">
        <v>4594</v>
      </c>
      <c r="H33" s="85">
        <v>4494</v>
      </c>
      <c r="I33" s="85">
        <v>23091</v>
      </c>
      <c r="J33" s="85">
        <v>7941</v>
      </c>
      <c r="K33" s="85">
        <v>4426</v>
      </c>
      <c r="L33" s="85">
        <v>1670</v>
      </c>
      <c r="M33" s="85">
        <v>90</v>
      </c>
      <c r="N33" s="85">
        <v>239</v>
      </c>
      <c r="O33" s="11">
        <f t="shared" ref="O33:O41" si="4">SUM(C33:N33)</f>
        <v>52657</v>
      </c>
      <c r="P33" s="1"/>
    </row>
    <row r="34" spans="1:16" x14ac:dyDescent="0.25">
      <c r="A34" s="140"/>
      <c r="B34" s="103">
        <v>2017</v>
      </c>
      <c r="C34" s="110">
        <v>0</v>
      </c>
      <c r="D34" s="85">
        <v>40</v>
      </c>
      <c r="E34" s="85">
        <v>22</v>
      </c>
      <c r="F34" s="85">
        <v>2760</v>
      </c>
      <c r="G34" s="85">
        <v>4939</v>
      </c>
      <c r="H34" s="85">
        <v>4033</v>
      </c>
      <c r="I34" s="85">
        <v>21477</v>
      </c>
      <c r="J34" s="85">
        <v>7651</v>
      </c>
      <c r="K34" s="85">
        <v>5252</v>
      </c>
      <c r="L34" s="85">
        <v>1802</v>
      </c>
      <c r="M34" s="85">
        <v>295</v>
      </c>
      <c r="N34" s="93">
        <v>47</v>
      </c>
      <c r="O34" s="11">
        <f t="shared" si="4"/>
        <v>48318</v>
      </c>
      <c r="P34" s="1"/>
    </row>
    <row r="35" spans="1:16" x14ac:dyDescent="0.25">
      <c r="A35" s="140"/>
      <c r="B35" s="103">
        <v>2016</v>
      </c>
      <c r="C35" s="110">
        <v>68</v>
      </c>
      <c r="D35" s="85">
        <v>159</v>
      </c>
      <c r="E35" s="85">
        <v>2372</v>
      </c>
      <c r="F35" s="85">
        <v>1417</v>
      </c>
      <c r="G35" s="85">
        <v>4218</v>
      </c>
      <c r="H35" s="85">
        <v>3980</v>
      </c>
      <c r="I35" s="85">
        <v>23925</v>
      </c>
      <c r="J35" s="85">
        <v>7777</v>
      </c>
      <c r="K35" s="85">
        <v>4007</v>
      </c>
      <c r="L35" s="85">
        <v>2108</v>
      </c>
      <c r="M35" s="85">
        <v>127</v>
      </c>
      <c r="N35" s="85">
        <v>91</v>
      </c>
      <c r="O35" s="11">
        <f t="shared" si="4"/>
        <v>50249</v>
      </c>
      <c r="P35" s="1"/>
    </row>
    <row r="36" spans="1:16" x14ac:dyDescent="0.25">
      <c r="A36" s="140"/>
      <c r="B36" s="103">
        <v>2015</v>
      </c>
      <c r="C36" s="110">
        <v>45</v>
      </c>
      <c r="D36" s="85">
        <v>86</v>
      </c>
      <c r="E36" s="85">
        <v>540</v>
      </c>
      <c r="F36" s="85">
        <v>2983</v>
      </c>
      <c r="G36" s="85">
        <v>5395</v>
      </c>
      <c r="H36" s="85">
        <v>4422</v>
      </c>
      <c r="I36" s="85">
        <v>21758</v>
      </c>
      <c r="J36" s="85">
        <v>8458</v>
      </c>
      <c r="K36" s="85">
        <v>4275</v>
      </c>
      <c r="L36" s="85">
        <v>2456</v>
      </c>
      <c r="M36" s="85">
        <v>328</v>
      </c>
      <c r="N36" s="86">
        <v>142</v>
      </c>
      <c r="O36" s="11">
        <f t="shared" si="4"/>
        <v>50888</v>
      </c>
      <c r="P36" s="1"/>
    </row>
    <row r="37" spans="1:16" x14ac:dyDescent="0.25">
      <c r="A37" s="140"/>
      <c r="B37" s="103">
        <v>2014</v>
      </c>
      <c r="C37" s="110">
        <v>111</v>
      </c>
      <c r="D37" s="85">
        <v>93</v>
      </c>
      <c r="E37" s="85">
        <v>1865</v>
      </c>
      <c r="F37" s="85">
        <v>2364</v>
      </c>
      <c r="G37" s="85">
        <v>4781</v>
      </c>
      <c r="H37" s="85">
        <v>4910</v>
      </c>
      <c r="I37" s="85">
        <v>22549</v>
      </c>
      <c r="J37" s="85">
        <v>8657</v>
      </c>
      <c r="K37" s="85">
        <v>3597</v>
      </c>
      <c r="L37" s="85">
        <v>2233</v>
      </c>
      <c r="M37" s="85">
        <v>206</v>
      </c>
      <c r="N37" s="86">
        <v>244</v>
      </c>
      <c r="O37" s="14">
        <f t="shared" si="4"/>
        <v>51610</v>
      </c>
      <c r="P37" s="1"/>
    </row>
    <row r="38" spans="1:16" x14ac:dyDescent="0.25">
      <c r="A38" s="140"/>
      <c r="B38" s="99">
        <v>2013</v>
      </c>
      <c r="C38" s="111">
        <v>55</v>
      </c>
      <c r="D38" s="88">
        <v>59</v>
      </c>
      <c r="E38" s="88">
        <v>386</v>
      </c>
      <c r="F38" s="88">
        <v>1555</v>
      </c>
      <c r="G38" s="88">
        <v>3271</v>
      </c>
      <c r="H38" s="88">
        <v>3569</v>
      </c>
      <c r="I38" s="88">
        <v>16371</v>
      </c>
      <c r="J38" s="88">
        <v>6222</v>
      </c>
      <c r="K38" s="88">
        <v>2509</v>
      </c>
      <c r="L38" s="88">
        <v>2099</v>
      </c>
      <c r="M38" s="88">
        <v>216</v>
      </c>
      <c r="N38" s="89">
        <v>378</v>
      </c>
      <c r="O38" s="14">
        <f t="shared" si="4"/>
        <v>36690</v>
      </c>
      <c r="P38" s="1"/>
    </row>
    <row r="39" spans="1:16" x14ac:dyDescent="0.25">
      <c r="A39" s="140"/>
      <c r="B39" s="99">
        <v>2012</v>
      </c>
      <c r="C39" s="111">
        <v>98</v>
      </c>
      <c r="D39" s="88">
        <v>341</v>
      </c>
      <c r="E39" s="88">
        <v>502</v>
      </c>
      <c r="F39" s="88">
        <v>1815</v>
      </c>
      <c r="G39" s="88">
        <v>3738</v>
      </c>
      <c r="H39" s="88">
        <v>3065</v>
      </c>
      <c r="I39" s="88">
        <v>5852</v>
      </c>
      <c r="J39" s="88">
        <v>5682</v>
      </c>
      <c r="K39" s="88">
        <v>3165</v>
      </c>
      <c r="L39" s="88">
        <v>1422</v>
      </c>
      <c r="M39" s="88">
        <v>145</v>
      </c>
      <c r="N39" s="89">
        <v>251</v>
      </c>
      <c r="O39" s="14">
        <f t="shared" si="4"/>
        <v>26076</v>
      </c>
      <c r="P39" s="1"/>
    </row>
    <row r="40" spans="1:16" x14ac:dyDescent="0.25">
      <c r="A40" s="140"/>
      <c r="B40" s="99">
        <v>2011</v>
      </c>
      <c r="C40" s="111">
        <v>18</v>
      </c>
      <c r="D40" s="88">
        <v>161</v>
      </c>
      <c r="E40" s="88">
        <v>947</v>
      </c>
      <c r="F40" s="88">
        <v>2008</v>
      </c>
      <c r="G40" s="88">
        <v>4449</v>
      </c>
      <c r="H40" s="88">
        <v>4405</v>
      </c>
      <c r="I40" s="88">
        <v>8925</v>
      </c>
      <c r="J40" s="88">
        <v>7969</v>
      </c>
      <c r="K40" s="88">
        <v>4758</v>
      </c>
      <c r="L40" s="88">
        <v>2193</v>
      </c>
      <c r="M40" s="88">
        <v>238</v>
      </c>
      <c r="N40" s="89">
        <v>345</v>
      </c>
      <c r="O40" s="14">
        <f t="shared" si="4"/>
        <v>36416</v>
      </c>
      <c r="P40" s="1"/>
    </row>
    <row r="41" spans="1:16" x14ac:dyDescent="0.25">
      <c r="A41" s="141"/>
      <c r="B41" s="112">
        <v>2010</v>
      </c>
      <c r="C41" s="114">
        <v>197</v>
      </c>
      <c r="D41" s="91">
        <v>0</v>
      </c>
      <c r="E41" s="91">
        <v>313</v>
      </c>
      <c r="F41" s="91">
        <v>1760</v>
      </c>
      <c r="G41" s="91">
        <v>3676</v>
      </c>
      <c r="H41" s="91">
        <v>3876</v>
      </c>
      <c r="I41" s="91">
        <v>6293</v>
      </c>
      <c r="J41" s="91">
        <v>7468</v>
      </c>
      <c r="K41" s="91">
        <v>3597</v>
      </c>
      <c r="L41" s="91">
        <v>2153</v>
      </c>
      <c r="M41" s="91">
        <v>386</v>
      </c>
      <c r="N41" s="92">
        <v>135</v>
      </c>
      <c r="O41" s="74">
        <f t="shared" si="4"/>
        <v>29854</v>
      </c>
      <c r="P41" s="1"/>
    </row>
    <row r="42" spans="1:16" ht="13.8" thickBot="1" x14ac:dyDescent="0.3">
      <c r="A42" s="25" t="s">
        <v>16</v>
      </c>
      <c r="B42" s="26"/>
      <c r="C42" s="27">
        <f>AVERAGE(C30:C41)</f>
        <v>59.666666666666664</v>
      </c>
      <c r="D42" s="27">
        <f t="shared" ref="D42:N42" si="5">AVERAGE(D30:D41)</f>
        <v>87.416666666666671</v>
      </c>
      <c r="E42" s="27">
        <f t="shared" si="5"/>
        <v>844.58333333333337</v>
      </c>
      <c r="F42" s="27">
        <f t="shared" si="5"/>
        <v>1952.8333333333333</v>
      </c>
      <c r="G42" s="27">
        <f t="shared" si="5"/>
        <v>3668</v>
      </c>
      <c r="H42" s="27">
        <f t="shared" si="5"/>
        <v>3828.6666666666665</v>
      </c>
      <c r="I42" s="27">
        <f t="shared" si="5"/>
        <v>15961.666666666666</v>
      </c>
      <c r="J42" s="27">
        <f t="shared" si="5"/>
        <v>8257.5833333333339</v>
      </c>
      <c r="K42" s="27">
        <f t="shared" si="5"/>
        <v>4003.1666666666665</v>
      </c>
      <c r="L42" s="27">
        <f t="shared" si="5"/>
        <v>1946.9166666666667</v>
      </c>
      <c r="M42" s="27">
        <f t="shared" si="5"/>
        <v>199.33333333333334</v>
      </c>
      <c r="N42" s="27">
        <f t="shared" si="5"/>
        <v>171.58333333333334</v>
      </c>
      <c r="O42" s="72">
        <f>AVERAGE(O30:O41)</f>
        <v>40981.416666666664</v>
      </c>
      <c r="P42" s="1"/>
    </row>
    <row r="43" spans="1:16" ht="14.4" thickTop="1" thickBot="1" x14ac:dyDescent="0.3">
      <c r="A43" s="1"/>
      <c r="B43" s="30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1"/>
    </row>
    <row r="44" spans="1:16" ht="13.8" thickTop="1" x14ac:dyDescent="0.25">
      <c r="A44" s="145" t="s">
        <v>35</v>
      </c>
      <c r="B44" s="32">
        <v>2021</v>
      </c>
      <c r="C44" s="113">
        <v>0</v>
      </c>
      <c r="D44" s="5">
        <v>0</v>
      </c>
      <c r="E44" s="5">
        <v>0</v>
      </c>
      <c r="F44" s="5">
        <v>507</v>
      </c>
      <c r="G44" s="5">
        <v>2463</v>
      </c>
      <c r="H44" s="5">
        <v>5378</v>
      </c>
      <c r="I44" s="5">
        <v>8862</v>
      </c>
      <c r="J44" s="5">
        <v>7576</v>
      </c>
      <c r="K44" s="5">
        <v>3714</v>
      </c>
      <c r="L44" s="5">
        <v>2030</v>
      </c>
      <c r="M44" s="5">
        <v>249</v>
      </c>
      <c r="N44" s="34">
        <v>604</v>
      </c>
      <c r="O44" s="6">
        <f>SUM(C44:N44)</f>
        <v>31383</v>
      </c>
      <c r="P44" s="1"/>
    </row>
    <row r="45" spans="1:16" x14ac:dyDescent="0.25">
      <c r="A45" s="146"/>
      <c r="B45" s="103">
        <v>2020</v>
      </c>
      <c r="C45" s="110">
        <v>0</v>
      </c>
      <c r="D45" s="85">
        <v>0</v>
      </c>
      <c r="E45" s="85">
        <v>0</v>
      </c>
      <c r="F45" s="85">
        <v>0</v>
      </c>
      <c r="G45" s="85">
        <v>1041</v>
      </c>
      <c r="H45" s="85">
        <v>4188</v>
      </c>
      <c r="I45" s="85">
        <v>18380</v>
      </c>
      <c r="J45" s="85">
        <v>15035</v>
      </c>
      <c r="K45" s="85">
        <v>3923</v>
      </c>
      <c r="L45" s="85">
        <v>112</v>
      </c>
      <c r="M45" s="85">
        <v>0</v>
      </c>
      <c r="N45" s="86">
        <v>0</v>
      </c>
      <c r="O45" s="11">
        <f>SUM(C45:N45)</f>
        <v>42679</v>
      </c>
      <c r="P45" s="1"/>
    </row>
    <row r="46" spans="1:16" x14ac:dyDescent="0.25">
      <c r="A46" s="146"/>
      <c r="B46" s="103">
        <v>2019</v>
      </c>
      <c r="C46" s="110">
        <v>0</v>
      </c>
      <c r="D46" s="85">
        <v>0</v>
      </c>
      <c r="E46" s="85">
        <v>0</v>
      </c>
      <c r="F46" s="85">
        <v>0</v>
      </c>
      <c r="G46" s="85">
        <v>1406</v>
      </c>
      <c r="H46" s="85">
        <v>1299</v>
      </c>
      <c r="I46" s="85">
        <v>3032</v>
      </c>
      <c r="J46" s="85">
        <v>3028</v>
      </c>
      <c r="K46" s="85">
        <v>1165</v>
      </c>
      <c r="L46" s="85">
        <v>810</v>
      </c>
      <c r="M46" s="85">
        <v>0</v>
      </c>
      <c r="N46" s="86">
        <v>18</v>
      </c>
      <c r="O46" s="11">
        <f>SUM(C46:N46)</f>
        <v>10758</v>
      </c>
      <c r="P46" s="1"/>
    </row>
    <row r="47" spans="1:16" x14ac:dyDescent="0.25">
      <c r="A47" s="146"/>
      <c r="B47" s="103">
        <v>2018</v>
      </c>
      <c r="C47" s="110">
        <v>0</v>
      </c>
      <c r="D47" s="85">
        <v>0</v>
      </c>
      <c r="E47" s="85">
        <v>258</v>
      </c>
      <c r="F47" s="85">
        <v>1182</v>
      </c>
      <c r="G47" s="85">
        <v>2284</v>
      </c>
      <c r="H47" s="85">
        <v>1980</v>
      </c>
      <c r="I47" s="85">
        <v>4110</v>
      </c>
      <c r="J47" s="85">
        <v>3568</v>
      </c>
      <c r="K47" s="85">
        <v>1325</v>
      </c>
      <c r="L47" s="85">
        <v>563</v>
      </c>
      <c r="M47" s="85">
        <v>0</v>
      </c>
      <c r="N47" s="86">
        <v>0</v>
      </c>
      <c r="O47" s="11">
        <f t="shared" ref="O47:O55" si="6">SUM(C47:N47)</f>
        <v>15270</v>
      </c>
      <c r="P47" s="1"/>
    </row>
    <row r="48" spans="1:16" x14ac:dyDescent="0.25">
      <c r="A48" s="146"/>
      <c r="B48" s="103">
        <v>2017</v>
      </c>
      <c r="C48" s="110">
        <v>0</v>
      </c>
      <c r="D48" s="85">
        <v>0</v>
      </c>
      <c r="E48" s="85">
        <v>35</v>
      </c>
      <c r="F48" s="85">
        <v>2397</v>
      </c>
      <c r="G48" s="85">
        <v>3236</v>
      </c>
      <c r="H48" s="85">
        <v>3085</v>
      </c>
      <c r="I48" s="85">
        <v>5941</v>
      </c>
      <c r="J48" s="85">
        <v>6608</v>
      </c>
      <c r="K48" s="85">
        <v>2508</v>
      </c>
      <c r="L48" s="85">
        <v>1145</v>
      </c>
      <c r="M48" s="85">
        <v>0</v>
      </c>
      <c r="N48" s="93">
        <v>4368</v>
      </c>
      <c r="O48" s="39">
        <f t="shared" si="6"/>
        <v>29323</v>
      </c>
      <c r="P48" s="1"/>
    </row>
    <row r="49" spans="1:16" x14ac:dyDescent="0.25">
      <c r="A49" s="146"/>
      <c r="B49" s="103">
        <v>2016</v>
      </c>
      <c r="C49" s="110">
        <v>0</v>
      </c>
      <c r="D49" s="85">
        <v>0</v>
      </c>
      <c r="E49" s="85">
        <v>716</v>
      </c>
      <c r="F49" s="85">
        <v>970</v>
      </c>
      <c r="G49" s="85">
        <v>2410</v>
      </c>
      <c r="H49" s="85">
        <v>2563</v>
      </c>
      <c r="I49" s="85">
        <v>6156</v>
      </c>
      <c r="J49" s="85">
        <v>6676</v>
      </c>
      <c r="K49" s="85">
        <v>2501</v>
      </c>
      <c r="L49" s="85">
        <v>1119</v>
      </c>
      <c r="M49" s="85">
        <v>134</v>
      </c>
      <c r="N49" s="85">
        <v>2627</v>
      </c>
      <c r="O49" s="11">
        <f t="shared" si="6"/>
        <v>25872</v>
      </c>
      <c r="P49" s="1"/>
    </row>
    <row r="50" spans="1:16" x14ac:dyDescent="0.25">
      <c r="A50" s="146"/>
      <c r="B50" s="103">
        <v>2015</v>
      </c>
      <c r="C50" s="110">
        <v>0</v>
      </c>
      <c r="D50" s="85">
        <v>0</v>
      </c>
      <c r="E50" s="85">
        <v>28</v>
      </c>
      <c r="F50" s="85">
        <v>973</v>
      </c>
      <c r="G50" s="85">
        <v>2668</v>
      </c>
      <c r="H50" s="85">
        <v>2410</v>
      </c>
      <c r="I50" s="85">
        <v>4558</v>
      </c>
      <c r="J50" s="85">
        <v>5392</v>
      </c>
      <c r="K50" s="85">
        <v>2171</v>
      </c>
      <c r="L50" s="85">
        <v>1338</v>
      </c>
      <c r="M50" s="85">
        <v>207</v>
      </c>
      <c r="N50" s="93">
        <v>2869</v>
      </c>
      <c r="O50" s="39">
        <f t="shared" si="6"/>
        <v>22614</v>
      </c>
      <c r="P50" s="1"/>
    </row>
    <row r="51" spans="1:16" x14ac:dyDescent="0.25">
      <c r="A51" s="146"/>
      <c r="B51" s="103">
        <v>2014</v>
      </c>
      <c r="C51" s="110">
        <v>0</v>
      </c>
      <c r="D51" s="85">
        <v>0</v>
      </c>
      <c r="E51" s="85">
        <v>59</v>
      </c>
      <c r="F51" s="85">
        <v>1378</v>
      </c>
      <c r="G51" s="85">
        <v>2120</v>
      </c>
      <c r="H51" s="85">
        <v>2864</v>
      </c>
      <c r="I51" s="85">
        <v>6779</v>
      </c>
      <c r="J51" s="85">
        <v>5784</v>
      </c>
      <c r="K51" s="85">
        <v>1745</v>
      </c>
      <c r="L51" s="85">
        <v>1218</v>
      </c>
      <c r="M51" s="85">
        <v>113</v>
      </c>
      <c r="N51" s="93">
        <v>1862</v>
      </c>
      <c r="O51" s="40">
        <f t="shared" si="6"/>
        <v>23922</v>
      </c>
      <c r="P51" s="1"/>
    </row>
    <row r="52" spans="1:16" x14ac:dyDescent="0.25">
      <c r="A52" s="146"/>
      <c r="B52" s="99">
        <v>2013</v>
      </c>
      <c r="C52" s="111">
        <v>0</v>
      </c>
      <c r="D52" s="88">
        <v>0</v>
      </c>
      <c r="E52" s="88">
        <v>81</v>
      </c>
      <c r="F52" s="88">
        <v>920</v>
      </c>
      <c r="G52" s="88">
        <v>1843</v>
      </c>
      <c r="H52" s="88">
        <v>2863</v>
      </c>
      <c r="I52" s="88">
        <v>4568</v>
      </c>
      <c r="J52" s="88">
        <v>4761</v>
      </c>
      <c r="K52" s="88">
        <v>1529</v>
      </c>
      <c r="L52" s="88">
        <v>1051</v>
      </c>
      <c r="M52" s="88">
        <v>188</v>
      </c>
      <c r="N52" s="94">
        <v>1581</v>
      </c>
      <c r="O52" s="39">
        <f t="shared" si="6"/>
        <v>19385</v>
      </c>
      <c r="P52" s="1"/>
    </row>
    <row r="53" spans="1:16" x14ac:dyDescent="0.25">
      <c r="A53" s="146"/>
      <c r="B53" s="99">
        <v>2012</v>
      </c>
      <c r="C53" s="111">
        <v>0</v>
      </c>
      <c r="D53" s="88">
        <v>28</v>
      </c>
      <c r="E53" s="88">
        <v>411</v>
      </c>
      <c r="F53" s="88">
        <v>1202</v>
      </c>
      <c r="G53" s="88">
        <v>2141</v>
      </c>
      <c r="H53" s="88">
        <v>1758</v>
      </c>
      <c r="I53" s="88">
        <v>3832</v>
      </c>
      <c r="J53" s="88">
        <v>4033</v>
      </c>
      <c r="K53" s="88">
        <v>1962</v>
      </c>
      <c r="L53" s="88">
        <v>834</v>
      </c>
      <c r="M53" s="88">
        <v>104</v>
      </c>
      <c r="N53" s="94">
        <v>400</v>
      </c>
      <c r="O53" s="40">
        <f t="shared" si="6"/>
        <v>16705</v>
      </c>
      <c r="P53" s="1"/>
    </row>
    <row r="54" spans="1:16" x14ac:dyDescent="0.25">
      <c r="A54" s="146"/>
      <c r="B54" s="99">
        <v>2011</v>
      </c>
      <c r="C54" s="111">
        <v>0</v>
      </c>
      <c r="D54" s="88">
        <v>0</v>
      </c>
      <c r="E54" s="88">
        <v>0</v>
      </c>
      <c r="F54" s="88">
        <v>682</v>
      </c>
      <c r="G54" s="88">
        <v>1512</v>
      </c>
      <c r="H54" s="88">
        <v>1546</v>
      </c>
      <c r="I54" s="88">
        <v>3592</v>
      </c>
      <c r="J54" s="88">
        <v>2947</v>
      </c>
      <c r="K54" s="88">
        <v>1418</v>
      </c>
      <c r="L54" s="88">
        <v>725</v>
      </c>
      <c r="M54" s="88">
        <v>122</v>
      </c>
      <c r="N54" s="94">
        <v>511</v>
      </c>
      <c r="O54" s="40">
        <f t="shared" si="6"/>
        <v>13055</v>
      </c>
      <c r="P54" s="1"/>
    </row>
    <row r="55" spans="1:16" ht="13.2" hidden="1" customHeight="1" x14ac:dyDescent="0.25">
      <c r="A55" s="147"/>
      <c r="B55" s="112">
        <v>2010</v>
      </c>
      <c r="C55" s="114">
        <v>0</v>
      </c>
      <c r="D55" s="91">
        <v>0</v>
      </c>
      <c r="E55" s="91">
        <v>34</v>
      </c>
      <c r="F55" s="91">
        <v>720</v>
      </c>
      <c r="G55" s="91">
        <v>1481</v>
      </c>
      <c r="H55" s="91">
        <v>1597</v>
      </c>
      <c r="I55" s="91">
        <v>3182</v>
      </c>
      <c r="J55" s="91">
        <v>3322</v>
      </c>
      <c r="K55" s="91">
        <v>0</v>
      </c>
      <c r="L55" s="91">
        <v>872</v>
      </c>
      <c r="M55" s="91">
        <v>36</v>
      </c>
      <c r="N55" s="95">
        <v>420</v>
      </c>
      <c r="O55" s="40">
        <f t="shared" si="6"/>
        <v>11664</v>
      </c>
      <c r="P55" s="1"/>
    </row>
    <row r="56" spans="1:16" ht="13.8" thickBot="1" x14ac:dyDescent="0.3">
      <c r="A56" s="25" t="s">
        <v>16</v>
      </c>
      <c r="B56" s="26"/>
      <c r="C56" s="27">
        <f>AVERAGE(C44:C55)</f>
        <v>0</v>
      </c>
      <c r="D56" s="27">
        <f t="shared" ref="D56:N56" si="7">AVERAGE(D44:D55)</f>
        <v>2.3333333333333335</v>
      </c>
      <c r="E56" s="27">
        <f t="shared" si="7"/>
        <v>135.16666666666666</v>
      </c>
      <c r="F56" s="27">
        <f t="shared" si="7"/>
        <v>910.91666666666663</v>
      </c>
      <c r="G56" s="27">
        <f t="shared" si="7"/>
        <v>2050.4166666666665</v>
      </c>
      <c r="H56" s="27">
        <f t="shared" si="7"/>
        <v>2627.5833333333335</v>
      </c>
      <c r="I56" s="27">
        <f t="shared" si="7"/>
        <v>6082.666666666667</v>
      </c>
      <c r="J56" s="27">
        <f t="shared" si="7"/>
        <v>5727.5</v>
      </c>
      <c r="K56" s="27">
        <f t="shared" si="7"/>
        <v>1996.75</v>
      </c>
      <c r="L56" s="27">
        <f>AVERAGE(L44:L55)</f>
        <v>984.75</v>
      </c>
      <c r="M56" s="27">
        <f t="shared" si="7"/>
        <v>96.083333333333329</v>
      </c>
      <c r="N56" s="27">
        <f t="shared" si="7"/>
        <v>1271.6666666666667</v>
      </c>
      <c r="O56" s="72">
        <f>AVERAGE(O44:O55)</f>
        <v>21885.833333333332</v>
      </c>
      <c r="P56" s="1"/>
    </row>
    <row r="57" spans="1:16" ht="13.8" thickTop="1" x14ac:dyDescent="0.25">
      <c r="A57" s="1"/>
      <c r="B57" s="30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1"/>
    </row>
    <row r="58" spans="1:16" x14ac:dyDescent="0.25">
      <c r="A58" s="1"/>
      <c r="B58" s="30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1"/>
    </row>
    <row r="59" spans="1:16" ht="13.8" hidden="1" thickTop="1" x14ac:dyDescent="0.25">
      <c r="A59" s="142" t="s">
        <v>36</v>
      </c>
      <c r="B59" s="32">
        <v>2018</v>
      </c>
      <c r="C59" s="113">
        <v>2412</v>
      </c>
      <c r="D59" s="5">
        <v>181</v>
      </c>
      <c r="E59" s="5">
        <v>1006</v>
      </c>
      <c r="F59" s="5">
        <v>3797</v>
      </c>
      <c r="G59" s="5">
        <v>8015</v>
      </c>
      <c r="H59" s="5">
        <v>5773</v>
      </c>
      <c r="I59" s="5">
        <v>18908</v>
      </c>
      <c r="J59" s="5">
        <v>9984</v>
      </c>
      <c r="K59" s="5">
        <v>6036</v>
      </c>
      <c r="L59" s="5">
        <v>4789</v>
      </c>
      <c r="M59" s="5">
        <v>485</v>
      </c>
      <c r="N59" s="34">
        <v>12939</v>
      </c>
      <c r="O59" s="6">
        <f t="shared" ref="O59:O67" si="8">SUM(C59:N59)</f>
        <v>74325</v>
      </c>
      <c r="P59" s="1"/>
    </row>
    <row r="60" spans="1:16" hidden="1" x14ac:dyDescent="0.25">
      <c r="A60" s="143"/>
      <c r="B60" s="103">
        <v>2017</v>
      </c>
      <c r="C60" s="110">
        <v>116</v>
      </c>
      <c r="D60" s="85">
        <v>2386</v>
      </c>
      <c r="E60" s="85">
        <v>209</v>
      </c>
      <c r="F60" s="85">
        <v>16341</v>
      </c>
      <c r="G60" s="85">
        <v>6642</v>
      </c>
      <c r="H60" s="85">
        <v>5789</v>
      </c>
      <c r="I60" s="85">
        <v>18591</v>
      </c>
      <c r="J60" s="85">
        <v>11041</v>
      </c>
      <c r="K60" s="85">
        <v>4375</v>
      </c>
      <c r="L60" s="85">
        <v>3042</v>
      </c>
      <c r="M60" s="85">
        <v>340</v>
      </c>
      <c r="N60" s="93">
        <v>12741</v>
      </c>
      <c r="O60" s="39">
        <f t="shared" si="8"/>
        <v>81613</v>
      </c>
      <c r="P60" s="1"/>
    </row>
    <row r="61" spans="1:16" hidden="1" x14ac:dyDescent="0.25">
      <c r="A61" s="143"/>
      <c r="B61" s="103">
        <v>2016</v>
      </c>
      <c r="C61" s="110">
        <v>3991</v>
      </c>
      <c r="D61" s="85">
        <v>58</v>
      </c>
      <c r="E61" s="85">
        <v>2145</v>
      </c>
      <c r="F61" s="85">
        <v>2185</v>
      </c>
      <c r="G61" s="85">
        <v>5990</v>
      </c>
      <c r="H61" s="85">
        <v>5135</v>
      </c>
      <c r="I61" s="85">
        <v>19683</v>
      </c>
      <c r="J61" s="85">
        <v>12124</v>
      </c>
      <c r="K61" s="85">
        <v>5549</v>
      </c>
      <c r="L61" s="85">
        <v>4652</v>
      </c>
      <c r="M61" s="85">
        <v>242</v>
      </c>
      <c r="N61" s="85">
        <v>12463</v>
      </c>
      <c r="O61" s="11">
        <f t="shared" si="8"/>
        <v>74217</v>
      </c>
      <c r="P61" s="1"/>
    </row>
    <row r="62" spans="1:16" hidden="1" x14ac:dyDescent="0.25">
      <c r="A62" s="143"/>
      <c r="B62" s="103">
        <v>2015</v>
      </c>
      <c r="C62" s="110">
        <v>2296</v>
      </c>
      <c r="D62" s="85">
        <v>165</v>
      </c>
      <c r="E62" s="85">
        <v>541</v>
      </c>
      <c r="F62" s="85">
        <v>2832</v>
      </c>
      <c r="G62" s="85">
        <v>7102</v>
      </c>
      <c r="H62" s="85">
        <v>4983</v>
      </c>
      <c r="I62" s="85">
        <v>13066</v>
      </c>
      <c r="J62" s="85">
        <v>9677</v>
      </c>
      <c r="K62" s="85">
        <v>4581</v>
      </c>
      <c r="L62" s="85">
        <v>4229</v>
      </c>
      <c r="M62" s="85">
        <v>85</v>
      </c>
      <c r="N62" s="93">
        <v>14049</v>
      </c>
      <c r="O62" s="11">
        <f t="shared" si="8"/>
        <v>63606</v>
      </c>
      <c r="P62" s="1"/>
    </row>
    <row r="63" spans="1:16" hidden="1" x14ac:dyDescent="0.25">
      <c r="A63" s="143"/>
      <c r="B63" s="103">
        <v>2014</v>
      </c>
      <c r="C63" s="110">
        <v>95</v>
      </c>
      <c r="D63" s="85">
        <v>2520</v>
      </c>
      <c r="E63" s="85">
        <v>110</v>
      </c>
      <c r="F63" s="85">
        <v>13525</v>
      </c>
      <c r="G63" s="85">
        <v>5901</v>
      </c>
      <c r="H63" s="85">
        <v>5525</v>
      </c>
      <c r="I63" s="85">
        <v>13524</v>
      </c>
      <c r="J63" s="85">
        <v>11040</v>
      </c>
      <c r="K63" s="85">
        <v>4363</v>
      </c>
      <c r="L63" s="85">
        <v>4677</v>
      </c>
      <c r="M63" s="85">
        <v>246</v>
      </c>
      <c r="N63" s="93">
        <v>12515</v>
      </c>
      <c r="O63" s="14">
        <f t="shared" si="8"/>
        <v>74041</v>
      </c>
      <c r="P63" s="1"/>
    </row>
    <row r="64" spans="1:16" hidden="1" x14ac:dyDescent="0.25">
      <c r="A64" s="143"/>
      <c r="B64" s="99">
        <v>2013</v>
      </c>
      <c r="C64" s="111">
        <v>1036</v>
      </c>
      <c r="D64" s="88">
        <v>486</v>
      </c>
      <c r="E64" s="88">
        <v>783</v>
      </c>
      <c r="F64" s="88">
        <v>952</v>
      </c>
      <c r="G64" s="88">
        <v>5538</v>
      </c>
      <c r="H64" s="88">
        <v>4840</v>
      </c>
      <c r="I64" s="88">
        <v>16244</v>
      </c>
      <c r="J64" s="88">
        <v>10398</v>
      </c>
      <c r="K64" s="88">
        <v>4062</v>
      </c>
      <c r="L64" s="88">
        <v>4536</v>
      </c>
      <c r="M64" s="88">
        <v>662</v>
      </c>
      <c r="N64" s="94">
        <v>8726</v>
      </c>
      <c r="O64" s="14">
        <f t="shared" si="8"/>
        <v>58263</v>
      </c>
      <c r="P64" s="1"/>
    </row>
    <row r="65" spans="1:16" hidden="1" x14ac:dyDescent="0.25">
      <c r="A65" s="143"/>
      <c r="B65" s="99">
        <v>2012</v>
      </c>
      <c r="C65" s="111">
        <v>179</v>
      </c>
      <c r="D65" s="88">
        <v>953</v>
      </c>
      <c r="E65" s="88">
        <v>248</v>
      </c>
      <c r="F65" s="88">
        <v>8281</v>
      </c>
      <c r="G65" s="88">
        <v>5848</v>
      </c>
      <c r="H65" s="88">
        <v>4924</v>
      </c>
      <c r="I65" s="88">
        <v>16036</v>
      </c>
      <c r="J65" s="88">
        <v>11824</v>
      </c>
      <c r="K65" s="88">
        <v>5683</v>
      </c>
      <c r="L65" s="88">
        <v>3999</v>
      </c>
      <c r="M65" s="88">
        <v>259</v>
      </c>
      <c r="N65" s="94">
        <v>10209</v>
      </c>
      <c r="O65" s="14">
        <f t="shared" si="8"/>
        <v>68443</v>
      </c>
      <c r="P65" s="1"/>
    </row>
    <row r="66" spans="1:16" hidden="1" x14ac:dyDescent="0.25">
      <c r="A66" s="143"/>
      <c r="B66" s="99">
        <v>2011</v>
      </c>
      <c r="C66" s="111">
        <v>53</v>
      </c>
      <c r="D66" s="88">
        <v>1962</v>
      </c>
      <c r="E66" s="88">
        <v>62</v>
      </c>
      <c r="F66" s="88">
        <v>13213</v>
      </c>
      <c r="G66" s="88">
        <v>4979</v>
      </c>
      <c r="H66" s="88">
        <v>5085</v>
      </c>
      <c r="I66" s="88">
        <v>16394</v>
      </c>
      <c r="J66" s="88">
        <v>9892</v>
      </c>
      <c r="K66" s="88">
        <v>5885</v>
      </c>
      <c r="L66" s="88">
        <v>4107</v>
      </c>
      <c r="M66" s="88">
        <v>117</v>
      </c>
      <c r="N66" s="94">
        <v>11665</v>
      </c>
      <c r="O66" s="14">
        <f t="shared" si="8"/>
        <v>73414</v>
      </c>
      <c r="P66" s="1"/>
    </row>
    <row r="67" spans="1:16" hidden="1" x14ac:dyDescent="0.25">
      <c r="A67" s="144"/>
      <c r="B67" s="112">
        <v>2010</v>
      </c>
      <c r="C67" s="114">
        <v>0</v>
      </c>
      <c r="D67" s="91">
        <v>0</v>
      </c>
      <c r="E67" s="91">
        <v>0</v>
      </c>
      <c r="F67" s="91">
        <v>5052</v>
      </c>
      <c r="G67" s="91">
        <v>4807</v>
      </c>
      <c r="H67" s="91">
        <v>6140</v>
      </c>
      <c r="I67" s="91">
        <v>12464</v>
      </c>
      <c r="J67" s="91">
        <v>10112</v>
      </c>
      <c r="K67" s="91">
        <v>5402</v>
      </c>
      <c r="L67" s="91">
        <v>3192</v>
      </c>
      <c r="M67" s="91">
        <v>260</v>
      </c>
      <c r="N67" s="95">
        <v>7461</v>
      </c>
      <c r="O67" s="74">
        <f t="shared" si="8"/>
        <v>54890</v>
      </c>
      <c r="P67" s="1"/>
    </row>
    <row r="68" spans="1:16" ht="13.8" hidden="1" thickBot="1" x14ac:dyDescent="0.3">
      <c r="A68" s="25" t="s">
        <v>16</v>
      </c>
      <c r="B68" s="42"/>
      <c r="C68" s="27">
        <f>AVERAGE(C59:C67)</f>
        <v>1130.8888888888889</v>
      </c>
      <c r="D68" s="27">
        <f t="shared" ref="D68:N68" si="9">AVERAGE(D59:D67)</f>
        <v>967.88888888888891</v>
      </c>
      <c r="E68" s="27">
        <f t="shared" si="9"/>
        <v>567.11111111111109</v>
      </c>
      <c r="F68" s="27">
        <f t="shared" si="9"/>
        <v>7353.1111111111113</v>
      </c>
      <c r="G68" s="27">
        <f t="shared" si="9"/>
        <v>6091.333333333333</v>
      </c>
      <c r="H68" s="27">
        <f t="shared" si="9"/>
        <v>5354.8888888888887</v>
      </c>
      <c r="I68" s="27">
        <f t="shared" si="9"/>
        <v>16101.111111111111</v>
      </c>
      <c r="J68" s="27">
        <f t="shared" si="9"/>
        <v>10676.888888888889</v>
      </c>
      <c r="K68" s="27">
        <f t="shared" si="9"/>
        <v>5104</v>
      </c>
      <c r="L68" s="27">
        <f t="shared" si="9"/>
        <v>4135.8888888888887</v>
      </c>
      <c r="M68" s="27">
        <f t="shared" si="9"/>
        <v>299.55555555555554</v>
      </c>
      <c r="N68" s="27">
        <f t="shared" si="9"/>
        <v>11418.666666666666</v>
      </c>
      <c r="O68" s="72">
        <f>AVERAGE(O59:O67)</f>
        <v>69201.333333333328</v>
      </c>
      <c r="P68" s="1"/>
    </row>
    <row r="69" spans="1:1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x14ac:dyDescent="0.25">
      <c r="A71" s="43" t="s">
        <v>37</v>
      </c>
      <c r="B71" s="43">
        <v>2010</v>
      </c>
      <c r="C71" s="43">
        <v>2011</v>
      </c>
      <c r="D71" s="43">
        <v>2012</v>
      </c>
      <c r="E71" s="43">
        <v>2013</v>
      </c>
      <c r="F71" s="43">
        <v>2014</v>
      </c>
      <c r="G71" s="43">
        <v>2015</v>
      </c>
      <c r="H71" s="43">
        <v>2016</v>
      </c>
      <c r="I71" s="81">
        <v>2017</v>
      </c>
      <c r="J71" s="81">
        <v>2018</v>
      </c>
      <c r="K71" s="81">
        <v>2019</v>
      </c>
      <c r="L71" s="81">
        <v>2020</v>
      </c>
      <c r="M71" s="81">
        <v>2021</v>
      </c>
      <c r="N71" s="1"/>
      <c r="O71" s="1"/>
      <c r="P71" s="1"/>
    </row>
    <row r="72" spans="1:16" x14ac:dyDescent="0.25">
      <c r="A72" s="47" t="s">
        <v>32</v>
      </c>
      <c r="B72" s="48">
        <f>O13</f>
        <v>25484</v>
      </c>
      <c r="C72" s="48">
        <f>O12</f>
        <v>31172</v>
      </c>
      <c r="D72" s="48">
        <f>O11</f>
        <v>29283</v>
      </c>
      <c r="E72" s="48">
        <f>O10</f>
        <v>30304</v>
      </c>
      <c r="F72" s="48">
        <f>O9</f>
        <v>36773</v>
      </c>
      <c r="G72" s="48">
        <f>O8</f>
        <v>43548</v>
      </c>
      <c r="H72" s="48">
        <f>O7</f>
        <v>34635</v>
      </c>
      <c r="I72" s="46">
        <f>O6</f>
        <v>40526</v>
      </c>
      <c r="J72" s="46">
        <f>O5</f>
        <v>33755</v>
      </c>
      <c r="K72" s="46">
        <f>O4</f>
        <v>34198</v>
      </c>
      <c r="L72" s="46">
        <f>O3</f>
        <v>21441</v>
      </c>
      <c r="M72" s="46">
        <f>O2</f>
        <v>13307</v>
      </c>
      <c r="N72" s="1"/>
      <c r="O72" s="1"/>
      <c r="P72" s="1"/>
    </row>
    <row r="73" spans="1:16" x14ac:dyDescent="0.25">
      <c r="A73" s="47" t="s">
        <v>33</v>
      </c>
      <c r="B73" s="48">
        <f>O27</f>
        <v>11112</v>
      </c>
      <c r="C73" s="48">
        <f>O26</f>
        <v>12181</v>
      </c>
      <c r="D73" s="48">
        <f>O25</f>
        <v>11002</v>
      </c>
      <c r="E73" s="48">
        <f>O24</f>
        <v>9523</v>
      </c>
      <c r="F73" s="48">
        <f>O23</f>
        <v>10127</v>
      </c>
      <c r="G73" s="48">
        <f>O22</f>
        <v>911</v>
      </c>
      <c r="H73" s="48">
        <f>O21</f>
        <v>3135</v>
      </c>
      <c r="I73" s="46">
        <f>O20</f>
        <v>11488</v>
      </c>
      <c r="J73" s="46">
        <f>O19</f>
        <v>11010</v>
      </c>
      <c r="K73" s="46">
        <f>O18</f>
        <v>11701</v>
      </c>
      <c r="L73" s="46">
        <f>O17</f>
        <v>10450</v>
      </c>
      <c r="M73" s="46">
        <f>O16</f>
        <v>10149</v>
      </c>
      <c r="N73" s="1"/>
      <c r="O73" s="1"/>
      <c r="P73" s="1"/>
    </row>
    <row r="74" spans="1:16" x14ac:dyDescent="0.25">
      <c r="A74" s="47" t="s">
        <v>34</v>
      </c>
      <c r="B74" s="48">
        <f>O41</f>
        <v>29854</v>
      </c>
      <c r="C74" s="48">
        <f>O40</f>
        <v>36416</v>
      </c>
      <c r="D74" s="48">
        <f>O39</f>
        <v>26076</v>
      </c>
      <c r="E74" s="48">
        <f>O38</f>
        <v>36690</v>
      </c>
      <c r="F74" s="48">
        <f>O37</f>
        <v>51610</v>
      </c>
      <c r="G74" s="48">
        <f>O36</f>
        <v>50888</v>
      </c>
      <c r="H74" s="48">
        <f>O35</f>
        <v>50249</v>
      </c>
      <c r="I74" s="46">
        <f>O34</f>
        <v>48318</v>
      </c>
      <c r="J74" s="46">
        <f>O33</f>
        <v>52657</v>
      </c>
      <c r="K74" s="46">
        <f>O32</f>
        <v>53292</v>
      </c>
      <c r="L74" s="46">
        <f>O31</f>
        <v>26641</v>
      </c>
      <c r="M74" s="46">
        <f>O30</f>
        <v>29086</v>
      </c>
      <c r="N74" s="1"/>
      <c r="O74" s="1"/>
      <c r="P74" s="1"/>
    </row>
    <row r="75" spans="1:16" x14ac:dyDescent="0.25">
      <c r="A75" s="47" t="s">
        <v>35</v>
      </c>
      <c r="B75" s="48">
        <f>O55</f>
        <v>11664</v>
      </c>
      <c r="C75" s="48">
        <f>O54</f>
        <v>13055</v>
      </c>
      <c r="D75" s="48">
        <f>O53</f>
        <v>16705</v>
      </c>
      <c r="E75" s="48">
        <f>O52</f>
        <v>19385</v>
      </c>
      <c r="F75" s="48">
        <f>O51</f>
        <v>23922</v>
      </c>
      <c r="G75" s="48">
        <f>O50</f>
        <v>22614</v>
      </c>
      <c r="H75" s="48">
        <f>O49</f>
        <v>25872</v>
      </c>
      <c r="I75" s="46">
        <f>O48</f>
        <v>29323</v>
      </c>
      <c r="J75" s="46">
        <f>O47</f>
        <v>15270</v>
      </c>
      <c r="K75" s="46">
        <f>O46</f>
        <v>10758</v>
      </c>
      <c r="L75" s="46">
        <f>O45</f>
        <v>42679</v>
      </c>
      <c r="M75" s="46">
        <f>O44</f>
        <v>31383</v>
      </c>
      <c r="N75" s="1"/>
      <c r="O75" s="1"/>
      <c r="P75" s="1"/>
    </row>
    <row r="76" spans="1:16" hidden="1" x14ac:dyDescent="0.25">
      <c r="A76" s="47" t="s">
        <v>36</v>
      </c>
      <c r="B76" s="48">
        <f>O67</f>
        <v>54890</v>
      </c>
      <c r="C76" s="48">
        <f>O66</f>
        <v>73414</v>
      </c>
      <c r="D76" s="48">
        <f>O65</f>
        <v>68443</v>
      </c>
      <c r="E76" s="48">
        <f>O64</f>
        <v>58263</v>
      </c>
      <c r="F76" s="48">
        <f>O63</f>
        <v>74041</v>
      </c>
      <c r="G76" s="48">
        <f>O62</f>
        <v>63606</v>
      </c>
      <c r="H76" s="48">
        <f>O61</f>
        <v>74217</v>
      </c>
      <c r="I76" s="46">
        <f>O60</f>
        <v>81613</v>
      </c>
      <c r="J76" s="46">
        <f>O59</f>
        <v>74325</v>
      </c>
      <c r="K76" s="46"/>
      <c r="L76" s="46"/>
      <c r="M76" s="46"/>
      <c r="N76" s="1"/>
      <c r="O76" s="1"/>
      <c r="P76" s="1"/>
    </row>
    <row r="77" spans="1:16" x14ac:dyDescent="0.25">
      <c r="A77" s="47" t="s">
        <v>14</v>
      </c>
      <c r="B77" s="82">
        <f t="shared" ref="B77:J77" si="10">SUM(B72:B76)</f>
        <v>133004</v>
      </c>
      <c r="C77" s="82">
        <f t="shared" si="10"/>
        <v>166238</v>
      </c>
      <c r="D77" s="82">
        <f t="shared" si="10"/>
        <v>151509</v>
      </c>
      <c r="E77" s="82">
        <f t="shared" si="10"/>
        <v>154165</v>
      </c>
      <c r="F77" s="82">
        <f t="shared" si="10"/>
        <v>196473</v>
      </c>
      <c r="G77" s="82">
        <f t="shared" si="10"/>
        <v>181567</v>
      </c>
      <c r="H77" s="82">
        <f t="shared" si="10"/>
        <v>188108</v>
      </c>
      <c r="I77" s="50">
        <f t="shared" si="10"/>
        <v>211268</v>
      </c>
      <c r="J77" s="50">
        <f t="shared" si="10"/>
        <v>187017</v>
      </c>
      <c r="K77" s="109">
        <f>SUM(K72:K75)</f>
        <v>109949</v>
      </c>
      <c r="L77" s="109">
        <f>SUM(L72:L75)</f>
        <v>101211</v>
      </c>
      <c r="M77" s="109">
        <f>SUM(M72:M75)</f>
        <v>83925</v>
      </c>
      <c r="N77" s="1"/>
      <c r="O77" s="1"/>
      <c r="P77" s="1"/>
    </row>
    <row r="78" spans="1:1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</sheetData>
  <sheetProtection selectLockedCells="1" selectUnlockedCells="1"/>
  <mergeCells count="5">
    <mergeCell ref="A59:A67"/>
    <mergeCell ref="A2:A13"/>
    <mergeCell ref="A16:A27"/>
    <mergeCell ref="A30:A41"/>
    <mergeCell ref="A44:A55"/>
  </mergeCells>
  <pageMargins left="0.78749999999999998" right="0.78749999999999998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2"/>
  <sheetViews>
    <sheetView topLeftCell="A25" workbookViewId="0">
      <selection activeCell="M2" sqref="M2"/>
    </sheetView>
  </sheetViews>
  <sheetFormatPr defaultColWidth="8.6640625" defaultRowHeight="13.2" x14ac:dyDescent="0.25"/>
  <cols>
    <col min="1" max="1" width="23.109375" style="52" customWidth="1"/>
    <col min="2" max="14" width="8.6640625" style="52"/>
    <col min="15" max="18" width="0" style="52" hidden="1" customWidth="1"/>
    <col min="19" max="24" width="8.6640625" style="52"/>
    <col min="25" max="25" width="8.5546875" style="52" customWidth="1"/>
    <col min="26" max="16384" width="8.6640625" style="52"/>
  </cols>
  <sheetData>
    <row r="1" spans="1:29" x14ac:dyDescent="0.25">
      <c r="A1" s="43" t="s">
        <v>38</v>
      </c>
      <c r="B1" s="44">
        <v>2010</v>
      </c>
      <c r="C1" s="44">
        <v>2011</v>
      </c>
      <c r="D1" s="44">
        <v>2012</v>
      </c>
      <c r="E1" s="44">
        <v>2013</v>
      </c>
      <c r="F1" s="44">
        <v>2014</v>
      </c>
      <c r="G1" s="44">
        <v>2015</v>
      </c>
      <c r="H1" s="43">
        <v>2016</v>
      </c>
      <c r="I1" s="45">
        <v>2017</v>
      </c>
      <c r="J1" s="45">
        <v>2018</v>
      </c>
      <c r="K1" s="45">
        <v>2019</v>
      </c>
      <c r="L1" s="45">
        <v>2020</v>
      </c>
      <c r="M1" s="45">
        <v>2021</v>
      </c>
      <c r="O1" s="81" t="s">
        <v>43</v>
      </c>
      <c r="Q1" s="96" t="s">
        <v>39</v>
      </c>
      <c r="S1" s="81" t="s">
        <v>44</v>
      </c>
      <c r="T1" s="81"/>
      <c r="U1" s="1" t="s">
        <v>39</v>
      </c>
      <c r="W1" s="81" t="s">
        <v>45</v>
      </c>
      <c r="Y1" s="1" t="s">
        <v>39</v>
      </c>
      <c r="AA1" s="81" t="s">
        <v>46</v>
      </c>
      <c r="AB1" s="1"/>
      <c r="AC1" s="81" t="s">
        <v>39</v>
      </c>
    </row>
    <row r="2" spans="1:29" x14ac:dyDescent="0.25">
      <c r="A2" s="47" t="s">
        <v>15</v>
      </c>
      <c r="B2" s="48">
        <v>29468</v>
      </c>
      <c r="C2" s="48">
        <f>'KRÁLOVEHRADECKÝ KRAJ'!P12</f>
        <v>34992</v>
      </c>
      <c r="D2" s="48">
        <f>'KRÁLOVEHRADECKÝ KRAJ'!P11</f>
        <v>30272</v>
      </c>
      <c r="E2" s="48">
        <f>'KRÁLOVEHRADECKÝ KRAJ'!P10</f>
        <v>29394</v>
      </c>
      <c r="F2" s="48">
        <f>'KRÁLOVEHRADECKÝ KRAJ'!P9</f>
        <v>33374</v>
      </c>
      <c r="G2" s="48">
        <f>'KRÁLOVEHRADECKÝ KRAJ'!P8</f>
        <v>33945</v>
      </c>
      <c r="H2" s="48">
        <f>'KRÁLOVEHRADECKÝ KRAJ'!P7</f>
        <v>30129</v>
      </c>
      <c r="I2" s="46">
        <f>'KRÁLOVEHRADECKÝ KRAJ'!P6</f>
        <v>40050</v>
      </c>
      <c r="J2" s="46">
        <f>'KRÁLOVEHRADECKÝ KRAJ'!P5</f>
        <v>39851</v>
      </c>
      <c r="K2" s="46">
        <f>'KRÁLOVEHRADECKÝ KRAJ'!P4</f>
        <v>41354</v>
      </c>
      <c r="L2" s="46">
        <f>'KRÁLOVEHRADECKÝ KRAJ'!P3</f>
        <v>23670</v>
      </c>
      <c r="M2" s="46">
        <f>'KRÁLOVEHRADECKÝ KRAJ'!P2</f>
        <v>24517</v>
      </c>
      <c r="O2" s="46">
        <f>J2-I2</f>
        <v>-199</v>
      </c>
      <c r="Q2" s="108">
        <f>100*O2/I2</f>
        <v>-0.49687890137328339</v>
      </c>
      <c r="S2" s="46">
        <f>K2-J2</f>
        <v>1503</v>
      </c>
      <c r="T2" s="1"/>
      <c r="U2" s="1">
        <f>100*S2/J2</f>
        <v>3.7715490200998718</v>
      </c>
      <c r="W2" s="46">
        <f>L2-K2</f>
        <v>-17684</v>
      </c>
      <c r="Y2" s="108">
        <f>100*W2/K2</f>
        <v>-42.762489722880495</v>
      </c>
      <c r="AA2" s="46">
        <f>M2-L2</f>
        <v>847</v>
      </c>
      <c r="AB2" s="1"/>
      <c r="AC2" s="108">
        <f>100*AA2/L2</f>
        <v>3.5783692437684835</v>
      </c>
    </row>
    <row r="3" spans="1:29" x14ac:dyDescent="0.25">
      <c r="A3" s="47" t="s">
        <v>17</v>
      </c>
      <c r="B3" s="48">
        <v>49752</v>
      </c>
      <c r="C3" s="48">
        <f>'KRÁLOVEHRADECKÝ KRAJ'!P26</f>
        <v>44233</v>
      </c>
      <c r="D3" s="48">
        <f>'KRÁLOVEHRADECKÝ KRAJ'!P25</f>
        <v>39957</v>
      </c>
      <c r="E3" s="48">
        <f>'KRÁLOVEHRADECKÝ KRAJ'!P24</f>
        <v>37064</v>
      </c>
      <c r="F3" s="48">
        <f>'KRÁLOVEHRADECKÝ KRAJ'!P23</f>
        <v>0</v>
      </c>
      <c r="G3" s="48">
        <f>'KRÁLOVEHRADECKÝ KRAJ'!P22</f>
        <v>139016</v>
      </c>
      <c r="H3" s="48">
        <f>'KRÁLOVEHRADECKÝ KRAJ'!P21</f>
        <v>113126</v>
      </c>
      <c r="I3" s="46">
        <f>'KRÁLOVEHRADECKÝ KRAJ'!P20</f>
        <v>110810</v>
      </c>
      <c r="J3" s="46">
        <f>'KRÁLOVEHRADECKÝ KRAJ'!P19</f>
        <v>96200</v>
      </c>
      <c r="K3" s="46">
        <f>'KRÁLOVEHRADECKÝ KRAJ'!P18</f>
        <v>78200</v>
      </c>
      <c r="L3" s="46">
        <f>'KRÁLOVEHRADECKÝ KRAJ'!P17</f>
        <v>54549</v>
      </c>
      <c r="M3" s="46">
        <f>'KRÁLOVEHRADECKÝ KRAJ'!P16</f>
        <v>53657</v>
      </c>
      <c r="O3" s="46">
        <f t="shared" ref="O3:O7" si="0">J3-I3</f>
        <v>-14610</v>
      </c>
      <c r="Q3" s="108">
        <f t="shared" ref="Q3:Q7" si="1">100*O3/I3</f>
        <v>-13.184730619980146</v>
      </c>
      <c r="S3" s="46">
        <f t="shared" ref="S3:S32" si="2">K3-J3</f>
        <v>-18000</v>
      </c>
      <c r="T3" s="1"/>
      <c r="U3" s="1">
        <f t="shared" ref="U3:U32" si="3">100*S3/J3</f>
        <v>-18.71101871101871</v>
      </c>
      <c r="W3" s="46">
        <f t="shared" ref="W3:W7" si="4">L3-K3</f>
        <v>-23651</v>
      </c>
      <c r="Y3" s="108">
        <f t="shared" ref="Y3:Y7" si="5">100*W3/K3</f>
        <v>-30.244245524296677</v>
      </c>
      <c r="AA3" s="46">
        <f>M3-L3</f>
        <v>-892</v>
      </c>
      <c r="AB3" s="1"/>
      <c r="AC3" s="108">
        <f>100*AA3/L3</f>
        <v>-1.635227043575501</v>
      </c>
    </row>
    <row r="4" spans="1:29" x14ac:dyDescent="0.25">
      <c r="A4" s="47" t="s">
        <v>18</v>
      </c>
      <c r="B4" s="48">
        <v>42090</v>
      </c>
      <c r="C4" s="48">
        <f>'KRÁLOVEHRADECKÝ KRAJ'!P39</f>
        <v>34187</v>
      </c>
      <c r="D4" s="48">
        <f>'KRÁLOVEHRADECKÝ KRAJ'!P38</f>
        <v>34360</v>
      </c>
      <c r="E4" s="48">
        <f>'KRÁLOVEHRADECKÝ KRAJ'!P37</f>
        <v>29980</v>
      </c>
      <c r="F4" s="48">
        <f>'KRÁLOVEHRADECKÝ KRAJ'!P36</f>
        <v>33777</v>
      </c>
      <c r="G4" s="48">
        <f>'KRÁLOVEHRADECKÝ KRAJ'!P35</f>
        <v>41782</v>
      </c>
      <c r="H4" s="48">
        <f>'KRÁLOVEHRADECKÝ KRAJ'!P34</f>
        <v>44024</v>
      </c>
      <c r="I4" s="46">
        <f>'KRÁLOVEHRADECKÝ KRAJ'!P33</f>
        <v>40164</v>
      </c>
      <c r="J4" s="46">
        <f>'KRÁLOVEHRADECKÝ KRAJ'!P32</f>
        <v>40003</v>
      </c>
      <c r="K4" s="46">
        <f>'KRÁLOVEHRADECKÝ KRAJ'!P31</f>
        <v>43226</v>
      </c>
      <c r="L4" s="46">
        <f>'KRÁLOVEHRADECKÝ KRAJ'!P30</f>
        <v>33275</v>
      </c>
      <c r="M4" s="46">
        <f>'KRÁLOVEHRADECKÝ KRAJ'!P29</f>
        <v>27134</v>
      </c>
      <c r="O4" s="46">
        <f t="shared" si="0"/>
        <v>-161</v>
      </c>
      <c r="Q4" s="108">
        <f t="shared" si="1"/>
        <v>-0.40085648839756999</v>
      </c>
      <c r="S4" s="46">
        <f t="shared" si="2"/>
        <v>3223</v>
      </c>
      <c r="T4" s="1"/>
      <c r="U4" s="1">
        <f t="shared" si="3"/>
        <v>8.0568957328200383</v>
      </c>
      <c r="W4" s="46">
        <f t="shared" si="4"/>
        <v>-9951</v>
      </c>
      <c r="Y4" s="108">
        <f t="shared" si="5"/>
        <v>-23.020867070744458</v>
      </c>
      <c r="AA4" s="46">
        <f t="shared" ref="AA4:AA7" si="6">M4-L4</f>
        <v>-6141</v>
      </c>
      <c r="AB4" s="1"/>
      <c r="AC4" s="108">
        <f t="shared" ref="AC4:AC7" si="7">100*AA4/L4</f>
        <v>-18.455296769346358</v>
      </c>
    </row>
    <row r="5" spans="1:29" x14ac:dyDescent="0.25">
      <c r="A5" s="47" t="s">
        <v>19</v>
      </c>
      <c r="B5" s="48">
        <v>50789</v>
      </c>
      <c r="C5" s="48">
        <f>'KRÁLOVEHRADECKÝ KRAJ'!P52</f>
        <v>27495</v>
      </c>
      <c r="D5" s="48">
        <f>'KRÁLOVEHRADECKÝ KRAJ'!P51</f>
        <v>26350</v>
      </c>
      <c r="E5" s="48">
        <f>'KRÁLOVEHRADECKÝ KRAJ'!P50</f>
        <v>43309</v>
      </c>
      <c r="F5" s="48">
        <f>'KRÁLOVEHRADECKÝ KRAJ'!P49</f>
        <v>55986</v>
      </c>
      <c r="G5" s="48">
        <f>'KRÁLOVEHRADECKÝ KRAJ'!P48</f>
        <v>50015</v>
      </c>
      <c r="H5" s="48">
        <f>'KRÁLOVEHRADECKÝ KRAJ'!P47</f>
        <v>56829</v>
      </c>
      <c r="I5" s="46">
        <f>'KRÁLOVEHRADECKÝ KRAJ'!P46</f>
        <v>54615</v>
      </c>
      <c r="J5" s="46">
        <f>'KRÁLOVEHRADECKÝ KRAJ'!P45</f>
        <v>50099</v>
      </c>
      <c r="K5" s="46">
        <f>'KRÁLOVEHRADECKÝ KRAJ'!P44</f>
        <v>49464</v>
      </c>
      <c r="L5" s="46">
        <f>'KRÁLOVEHRADECKÝ KRAJ'!P43</f>
        <v>59588</v>
      </c>
      <c r="M5" s="46">
        <f>'KRÁLOVEHRADECKÝ KRAJ'!P42</f>
        <v>47886</v>
      </c>
      <c r="O5" s="46">
        <f t="shared" si="0"/>
        <v>-4516</v>
      </c>
      <c r="Q5" s="108">
        <f t="shared" si="1"/>
        <v>-8.2687906252860941</v>
      </c>
      <c r="S5" s="46">
        <f t="shared" si="2"/>
        <v>-635</v>
      </c>
      <c r="T5" s="1"/>
      <c r="U5" s="1">
        <f t="shared" si="3"/>
        <v>-1.267490369069243</v>
      </c>
      <c r="W5" s="46">
        <f t="shared" si="4"/>
        <v>10124</v>
      </c>
      <c r="Y5" s="108">
        <f t="shared" si="5"/>
        <v>20.467410642083131</v>
      </c>
      <c r="AA5" s="46">
        <f t="shared" si="6"/>
        <v>-11702</v>
      </c>
      <c r="AB5" s="1"/>
      <c r="AC5" s="108">
        <f t="shared" si="7"/>
        <v>-19.638182184332415</v>
      </c>
    </row>
    <row r="6" spans="1:29" x14ac:dyDescent="0.25">
      <c r="A6" s="47" t="s">
        <v>20</v>
      </c>
      <c r="B6" s="48">
        <v>71811</v>
      </c>
      <c r="C6" s="48">
        <f>'KRÁLOVEHRADECKÝ KRAJ'!P65</f>
        <v>63574</v>
      </c>
      <c r="D6" s="48">
        <f>'KRÁLOVEHRADECKÝ KRAJ'!P64</f>
        <v>68086</v>
      </c>
      <c r="E6" s="48">
        <f>'KRÁLOVEHRADECKÝ KRAJ'!P63</f>
        <v>66672</v>
      </c>
      <c r="F6" s="48">
        <f>'KRÁLOVEHRADECKÝ KRAJ'!P62</f>
        <v>77301</v>
      </c>
      <c r="G6" s="48">
        <f>'KRÁLOVEHRADECKÝ KRAJ'!P61</f>
        <v>81212</v>
      </c>
      <c r="H6" s="48">
        <f>'KRÁLOVEHRADECKÝ KRAJ'!P60</f>
        <v>82029</v>
      </c>
      <c r="I6" s="46">
        <f>'KRÁLOVEHRADECKÝ KRAJ'!P59</f>
        <v>69344</v>
      </c>
      <c r="J6" s="46">
        <f>'KRÁLOVEHRADECKÝ KRAJ'!P58</f>
        <v>78114</v>
      </c>
      <c r="K6" s="46">
        <f>'KRÁLOVEHRADECKÝ KRAJ'!P57</f>
        <v>60476</v>
      </c>
      <c r="L6" s="46">
        <f>'KRÁLOVEHRADECKÝ KRAJ'!P56</f>
        <v>51156</v>
      </c>
      <c r="M6" s="46">
        <f>'KRÁLOVEHRADECKÝ KRAJ'!P55</f>
        <v>32740</v>
      </c>
      <c r="O6" s="46">
        <f t="shared" si="0"/>
        <v>8770</v>
      </c>
      <c r="Q6" s="108">
        <f t="shared" si="1"/>
        <v>12.647092754960775</v>
      </c>
      <c r="S6" s="46">
        <f t="shared" si="2"/>
        <v>-17638</v>
      </c>
      <c r="T6" s="1"/>
      <c r="U6" s="1">
        <f t="shared" si="3"/>
        <v>-22.579819238548787</v>
      </c>
      <c r="W6" s="46">
        <f t="shared" si="4"/>
        <v>-9320</v>
      </c>
      <c r="Y6" s="108">
        <f t="shared" si="5"/>
        <v>-15.4110721608572</v>
      </c>
      <c r="AA6" s="46">
        <f t="shared" si="6"/>
        <v>-18416</v>
      </c>
      <c r="AB6" s="1"/>
      <c r="AC6" s="108">
        <f t="shared" si="7"/>
        <v>-35.999687231214324</v>
      </c>
    </row>
    <row r="7" spans="1:29" x14ac:dyDescent="0.25">
      <c r="A7" s="97" t="s">
        <v>14</v>
      </c>
      <c r="B7" s="49">
        <f t="shared" ref="B7:K7" si="8">SUM(B2:B6)</f>
        <v>243910</v>
      </c>
      <c r="C7" s="49">
        <f t="shared" si="8"/>
        <v>204481</v>
      </c>
      <c r="D7" s="49">
        <f t="shared" si="8"/>
        <v>199025</v>
      </c>
      <c r="E7" s="49">
        <f t="shared" si="8"/>
        <v>206419</v>
      </c>
      <c r="F7" s="49">
        <f t="shared" si="8"/>
        <v>200438</v>
      </c>
      <c r="G7" s="49">
        <f t="shared" si="8"/>
        <v>345970</v>
      </c>
      <c r="H7" s="49">
        <f t="shared" si="8"/>
        <v>326137</v>
      </c>
      <c r="I7" s="49">
        <f t="shared" si="8"/>
        <v>314983</v>
      </c>
      <c r="J7" s="49">
        <f t="shared" si="8"/>
        <v>304267</v>
      </c>
      <c r="K7" s="49">
        <f t="shared" si="8"/>
        <v>272720</v>
      </c>
      <c r="L7" s="49">
        <f>SUM(L2:L6)</f>
        <v>222238</v>
      </c>
      <c r="M7" s="49">
        <f>SUM(M2:M6)</f>
        <v>185934</v>
      </c>
      <c r="O7" s="109">
        <f t="shared" si="0"/>
        <v>-10716</v>
      </c>
      <c r="Q7" s="108">
        <f t="shared" si="1"/>
        <v>-3.4020883666737571</v>
      </c>
      <c r="S7" s="109">
        <f t="shared" si="2"/>
        <v>-31547</v>
      </c>
      <c r="T7" s="1"/>
      <c r="U7" s="1">
        <f t="shared" si="3"/>
        <v>-10.368196353860261</v>
      </c>
      <c r="W7" s="109">
        <f t="shared" si="4"/>
        <v>-50482</v>
      </c>
      <c r="Y7" s="108">
        <f t="shared" si="5"/>
        <v>-18.510560281607511</v>
      </c>
      <c r="AA7" s="109">
        <f t="shared" si="6"/>
        <v>-36304</v>
      </c>
      <c r="AB7" s="1"/>
      <c r="AC7" s="108">
        <f t="shared" si="7"/>
        <v>-16.335640169547961</v>
      </c>
    </row>
    <row r="8" spans="1:29" x14ac:dyDescent="0.25">
      <c r="O8" s="1"/>
      <c r="S8" s="46"/>
      <c r="T8" s="1"/>
      <c r="U8" s="1"/>
      <c r="AA8" s="1"/>
      <c r="AB8" s="1"/>
      <c r="AC8" s="108"/>
    </row>
    <row r="9" spans="1:29" x14ac:dyDescent="0.25">
      <c r="O9" s="1"/>
      <c r="S9" s="46"/>
      <c r="T9" s="1"/>
      <c r="U9" s="1"/>
      <c r="AA9" s="1"/>
      <c r="AB9" s="1"/>
      <c r="AC9" s="108"/>
    </row>
    <row r="10" spans="1:29" x14ac:dyDescent="0.25">
      <c r="A10" s="43" t="s">
        <v>40</v>
      </c>
      <c r="B10" s="80">
        <v>2010</v>
      </c>
      <c r="C10" s="80">
        <v>2011</v>
      </c>
      <c r="D10" s="80">
        <v>2012</v>
      </c>
      <c r="E10" s="80">
        <v>2013</v>
      </c>
      <c r="F10" s="80">
        <v>2014</v>
      </c>
      <c r="G10" s="80">
        <v>2015</v>
      </c>
      <c r="H10" s="80">
        <v>2016</v>
      </c>
      <c r="I10" s="80">
        <v>2017</v>
      </c>
      <c r="J10" s="80">
        <v>2018</v>
      </c>
      <c r="K10" s="80">
        <v>2019</v>
      </c>
      <c r="L10" s="80">
        <v>2020</v>
      </c>
      <c r="M10" s="80">
        <v>2021</v>
      </c>
      <c r="O10" s="81" t="s">
        <v>43</v>
      </c>
      <c r="Q10" s="96" t="s">
        <v>39</v>
      </c>
      <c r="S10" s="109" t="s">
        <v>44</v>
      </c>
      <c r="T10" s="1"/>
      <c r="U10" s="1" t="s">
        <v>39</v>
      </c>
      <c r="W10" s="81" t="s">
        <v>45</v>
      </c>
      <c r="X10" s="1"/>
      <c r="Y10" s="1" t="s">
        <v>39</v>
      </c>
      <c r="AA10" s="81" t="s">
        <v>46</v>
      </c>
      <c r="AB10" s="1"/>
      <c r="AC10" s="131" t="s">
        <v>39</v>
      </c>
    </row>
    <row r="11" spans="1:29" x14ac:dyDescent="0.25">
      <c r="A11" s="47" t="s">
        <v>23</v>
      </c>
      <c r="B11" s="48">
        <f>'LIBERECKÝ KRAJ'!O13</f>
        <v>54695</v>
      </c>
      <c r="C11" s="48">
        <f>'LIBERECKÝ KRAJ'!O12</f>
        <v>63242</v>
      </c>
      <c r="D11" s="48">
        <f>'LIBERECKÝ KRAJ'!O11</f>
        <v>58734</v>
      </c>
      <c r="E11" s="48">
        <f>'LIBERECKÝ KRAJ'!O10</f>
        <v>52243</v>
      </c>
      <c r="F11" s="48">
        <f>'LIBERECKÝ KRAJ'!O9</f>
        <v>59937</v>
      </c>
      <c r="G11" s="48">
        <f>'LIBERECKÝ KRAJ'!O8</f>
        <v>60087</v>
      </c>
      <c r="H11" s="48">
        <f>'LIBERECKÝ KRAJ'!O7</f>
        <v>68073</v>
      </c>
      <c r="I11" s="46">
        <f>'LIBERECKÝ KRAJ'!O6</f>
        <v>67963</v>
      </c>
      <c r="J11" s="46">
        <f>'LIBERECKÝ KRAJ'!O5</f>
        <v>67661</v>
      </c>
      <c r="K11" s="46">
        <f>'LIBERECKÝ KRAJ'!O4</f>
        <v>68049</v>
      </c>
      <c r="L11" s="46">
        <f>'LIBERECKÝ KRAJ'!O3</f>
        <v>56483</v>
      </c>
      <c r="M11" s="46">
        <f>'LIBERECKÝ KRAJ'!O2</f>
        <v>53086</v>
      </c>
      <c r="O11" s="46">
        <f>J11-I11</f>
        <v>-302</v>
      </c>
      <c r="P11"/>
      <c r="Q11" s="108">
        <f>100*O11/I11</f>
        <v>-0.44435943086679519</v>
      </c>
      <c r="S11" s="46">
        <f t="shared" si="2"/>
        <v>388</v>
      </c>
      <c r="T11" s="1"/>
      <c r="U11" s="1">
        <f t="shared" si="3"/>
        <v>0.57344703743663261</v>
      </c>
      <c r="W11" s="46">
        <f>L11-K11</f>
        <v>-11566</v>
      </c>
      <c r="X11" s="1"/>
      <c r="Y11" s="108">
        <f>100*W11/K11</f>
        <v>-16.996575996708255</v>
      </c>
      <c r="AA11" s="46">
        <f>M11-L11</f>
        <v>-3397</v>
      </c>
      <c r="AB11" s="1"/>
      <c r="AC11" s="108">
        <f>100*AA11/L11</f>
        <v>-6.0141989625196963</v>
      </c>
    </row>
    <row r="12" spans="1:29" x14ac:dyDescent="0.25">
      <c r="A12" s="47" t="s">
        <v>24</v>
      </c>
      <c r="B12" s="48">
        <f>'LIBERECKÝ KRAJ'!O27</f>
        <v>38550</v>
      </c>
      <c r="C12" s="48">
        <f>'LIBERECKÝ KRAJ'!O26</f>
        <v>40148</v>
      </c>
      <c r="D12" s="48">
        <f>'LIBERECKÝ KRAJ'!O25</f>
        <v>36252</v>
      </c>
      <c r="E12" s="48">
        <f>'LIBERECKÝ KRAJ'!O24</f>
        <v>38168</v>
      </c>
      <c r="F12" s="48">
        <f>'LIBERECKÝ KRAJ'!O23</f>
        <v>41200</v>
      </c>
      <c r="G12" s="48">
        <f>'LIBERECKÝ KRAJ'!O22</f>
        <v>43919</v>
      </c>
      <c r="H12" s="48">
        <f>'LIBERECKÝ KRAJ'!O21</f>
        <v>53092</v>
      </c>
      <c r="I12" s="46">
        <f>'LIBERECKÝ KRAJ'!O20</f>
        <v>50150</v>
      </c>
      <c r="J12" s="46">
        <f>'LIBERECKÝ KRAJ'!O19</f>
        <v>49978</v>
      </c>
      <c r="K12" s="46">
        <f>'LIBERECKÝ KRAJ'!O18</f>
        <v>52727</v>
      </c>
      <c r="L12" s="46">
        <f>'LIBERECKÝ KRAJ'!O17</f>
        <v>33992</v>
      </c>
      <c r="M12" s="46">
        <f>'LIBERECKÝ KRAJ'!O16</f>
        <v>31232</v>
      </c>
      <c r="O12" s="46">
        <f t="shared" ref="O12:O19" si="9">J12-I12</f>
        <v>-172</v>
      </c>
      <c r="P12"/>
      <c r="Q12" s="108">
        <f t="shared" ref="Q12:Q19" si="10">100*O12/I12</f>
        <v>-0.34297108673978066</v>
      </c>
      <c r="S12" s="46">
        <f t="shared" si="2"/>
        <v>2749</v>
      </c>
      <c r="T12" s="1"/>
      <c r="U12" s="1">
        <f t="shared" si="3"/>
        <v>5.5004201848813477</v>
      </c>
      <c r="W12" s="46">
        <f t="shared" ref="W12:W19" si="11">L12-K12</f>
        <v>-18735</v>
      </c>
      <c r="X12" s="1"/>
      <c r="Y12" s="108">
        <f t="shared" ref="Y12:Y19" si="12">100*W12/K12</f>
        <v>-35.532080338346574</v>
      </c>
      <c r="AA12" s="46">
        <f t="shared" ref="AA12:AA19" si="13">M12-L12</f>
        <v>-2760</v>
      </c>
      <c r="AB12" s="1"/>
      <c r="AC12" s="108">
        <f t="shared" ref="AC12:AC19" si="14">100*AA12/L12</f>
        <v>-8.1195575429512825</v>
      </c>
    </row>
    <row r="13" spans="1:29" x14ac:dyDescent="0.25">
      <c r="A13" s="47" t="s">
        <v>25</v>
      </c>
      <c r="B13" s="48">
        <f>'LIBERECKÝ KRAJ'!O41</f>
        <v>14815</v>
      </c>
      <c r="C13" s="48">
        <f>'LIBERECKÝ KRAJ'!O40</f>
        <v>18338</v>
      </c>
      <c r="D13" s="48">
        <f>'LIBERECKÝ KRAJ'!O39</f>
        <v>19007</v>
      </c>
      <c r="E13" s="48">
        <f>'LIBERECKÝ KRAJ'!O38</f>
        <v>16962</v>
      </c>
      <c r="F13" s="48">
        <f>'LIBERECKÝ KRAJ'!O37</f>
        <v>18885</v>
      </c>
      <c r="G13" s="48">
        <f>'LIBERECKÝ KRAJ'!O36</f>
        <v>17086</v>
      </c>
      <c r="H13" s="48">
        <f>'LIBERECKÝ KRAJ'!O35</f>
        <v>19308</v>
      </c>
      <c r="I13" s="46">
        <f>'LIBERECKÝ KRAJ'!O34</f>
        <v>17478</v>
      </c>
      <c r="J13" s="46">
        <f>'LIBERECKÝ KRAJ'!O33</f>
        <v>19025</v>
      </c>
      <c r="K13" s="46">
        <f>'LIBERECKÝ KRAJ'!O32</f>
        <v>22699</v>
      </c>
      <c r="L13" s="46">
        <f>'LIBERECKÝ KRAJ'!O31</f>
        <v>18271</v>
      </c>
      <c r="M13" s="46">
        <f>'LIBERECKÝ KRAJ'!O30</f>
        <v>11568</v>
      </c>
      <c r="O13" s="46">
        <f t="shared" si="9"/>
        <v>1547</v>
      </c>
      <c r="P13"/>
      <c r="Q13" s="108">
        <f t="shared" si="10"/>
        <v>8.8511271312507152</v>
      </c>
      <c r="S13" s="46">
        <f t="shared" si="2"/>
        <v>3674</v>
      </c>
      <c r="T13" s="1"/>
      <c r="U13" s="1">
        <f t="shared" si="3"/>
        <v>19.31143232588699</v>
      </c>
      <c r="W13" s="46">
        <f t="shared" si="11"/>
        <v>-4428</v>
      </c>
      <c r="X13" s="1"/>
      <c r="Y13" s="108">
        <f t="shared" si="12"/>
        <v>-19.5074672893079</v>
      </c>
      <c r="AA13" s="46">
        <f t="shared" si="13"/>
        <v>-6703</v>
      </c>
      <c r="AB13" s="1"/>
      <c r="AC13" s="108">
        <f t="shared" si="14"/>
        <v>-36.686552460182803</v>
      </c>
    </row>
    <row r="14" spans="1:29" x14ac:dyDescent="0.25">
      <c r="A14" s="47" t="s">
        <v>26</v>
      </c>
      <c r="B14" s="48">
        <f>'LIBERECKÝ KRAJ'!O55</f>
        <v>27677</v>
      </c>
      <c r="C14" s="48">
        <f>'LIBERECKÝ KRAJ'!O54</f>
        <v>26815</v>
      </c>
      <c r="D14" s="48">
        <f>'LIBERECKÝ KRAJ'!O53</f>
        <v>23733</v>
      </c>
      <c r="E14" s="48">
        <f>'LIBERECKÝ KRAJ'!O52</f>
        <v>24282</v>
      </c>
      <c r="F14" s="48">
        <f>'LIBERECKÝ KRAJ'!O51</f>
        <v>24934</v>
      </c>
      <c r="G14" s="48">
        <f>'LIBERECKÝ KRAJ'!O50</f>
        <v>24497</v>
      </c>
      <c r="H14" s="48">
        <f>'LIBERECKÝ KRAJ'!O49</f>
        <v>27464</v>
      </c>
      <c r="I14" s="46">
        <f>'LIBERECKÝ KRAJ'!O48</f>
        <v>26005</v>
      </c>
      <c r="J14" s="46">
        <f>'LIBERECKÝ KRAJ'!O47</f>
        <v>25013</v>
      </c>
      <c r="K14" s="46">
        <f>'LIBERECKÝ KRAJ'!O46</f>
        <v>25735</v>
      </c>
      <c r="L14" s="46">
        <f>'LIBERECKÝ KRAJ'!O45</f>
        <v>17348</v>
      </c>
      <c r="M14" s="46">
        <f>'LIBERECKÝ KRAJ'!O44</f>
        <v>14096</v>
      </c>
      <c r="O14" s="46">
        <f t="shared" si="9"/>
        <v>-992</v>
      </c>
      <c r="P14"/>
      <c r="Q14" s="108">
        <f t="shared" si="10"/>
        <v>-3.814651028648337</v>
      </c>
      <c r="S14" s="46">
        <f t="shared" si="2"/>
        <v>722</v>
      </c>
      <c r="T14" s="1"/>
      <c r="U14" s="1">
        <f t="shared" si="3"/>
        <v>2.8864990205093353</v>
      </c>
      <c r="W14" s="46">
        <f t="shared" si="11"/>
        <v>-8387</v>
      </c>
      <c r="X14" s="1"/>
      <c r="Y14" s="108">
        <f t="shared" si="12"/>
        <v>-32.589858169807655</v>
      </c>
      <c r="AA14" s="46">
        <f t="shared" si="13"/>
        <v>-3252</v>
      </c>
      <c r="AB14" s="1"/>
      <c r="AC14" s="108">
        <f t="shared" si="14"/>
        <v>-18.745676735070326</v>
      </c>
    </row>
    <row r="15" spans="1:29" x14ac:dyDescent="0.25">
      <c r="A15" s="47" t="s">
        <v>27</v>
      </c>
      <c r="B15" s="48">
        <f>'LIBERECKÝ KRAJ'!O69</f>
        <v>29417</v>
      </c>
      <c r="C15" s="48">
        <f>'LIBERECKÝ KRAJ'!O68</f>
        <v>28402</v>
      </c>
      <c r="D15" s="48">
        <f>'LIBERECKÝ KRAJ'!O67</f>
        <v>31000</v>
      </c>
      <c r="E15" s="48">
        <f>'LIBERECKÝ KRAJ'!O66</f>
        <v>26228</v>
      </c>
      <c r="F15" s="48">
        <f>'LIBERECKÝ KRAJ'!O65</f>
        <v>29646</v>
      </c>
      <c r="G15" s="48">
        <f>'LIBERECKÝ KRAJ'!O64</f>
        <v>31671</v>
      </c>
      <c r="H15" s="48">
        <f>'LIBERECKÝ KRAJ'!O63</f>
        <v>34349</v>
      </c>
      <c r="I15" s="46">
        <f>'LIBERECKÝ KRAJ'!O62</f>
        <v>33515</v>
      </c>
      <c r="J15" s="46">
        <f>'LIBERECKÝ KRAJ'!O61</f>
        <v>34474</v>
      </c>
      <c r="K15" s="46">
        <f>'LIBERECKÝ KRAJ'!O60</f>
        <v>35611</v>
      </c>
      <c r="L15" s="46">
        <f>'LIBERECKÝ KRAJ'!O59</f>
        <v>27218</v>
      </c>
      <c r="M15" s="46">
        <f>'LIBERECKÝ KRAJ'!O58</f>
        <v>24583</v>
      </c>
      <c r="O15" s="46">
        <f t="shared" si="9"/>
        <v>959</v>
      </c>
      <c r="P15"/>
      <c r="Q15" s="108">
        <f t="shared" si="10"/>
        <v>2.861405340892138</v>
      </c>
      <c r="S15" s="46">
        <f t="shared" si="2"/>
        <v>1137</v>
      </c>
      <c r="T15" s="1"/>
      <c r="U15" s="1">
        <f t="shared" si="3"/>
        <v>3.2981377269826537</v>
      </c>
      <c r="W15" s="46">
        <f t="shared" si="11"/>
        <v>-8393</v>
      </c>
      <c r="X15" s="1"/>
      <c r="Y15" s="108">
        <f t="shared" si="12"/>
        <v>-23.568560276319115</v>
      </c>
      <c r="AA15" s="46">
        <f t="shared" si="13"/>
        <v>-2635</v>
      </c>
      <c r="AB15" s="1"/>
      <c r="AC15" s="108">
        <f t="shared" si="14"/>
        <v>-9.6810933940774486</v>
      </c>
    </row>
    <row r="16" spans="1:29" x14ac:dyDescent="0.25">
      <c r="A16" s="47" t="s">
        <v>28</v>
      </c>
      <c r="B16" s="48">
        <f>'LIBERECKÝ KRAJ'!O83</f>
        <v>122522</v>
      </c>
      <c r="C16" s="48">
        <f>'LIBERECKÝ KRAJ'!O82</f>
        <v>122122</v>
      </c>
      <c r="D16" s="48">
        <f>'LIBERECKÝ KRAJ'!O81</f>
        <v>106789</v>
      </c>
      <c r="E16" s="48">
        <f>'LIBERECKÝ KRAJ'!O80</f>
        <v>100100</v>
      </c>
      <c r="F16" s="48">
        <f>'LIBERECKÝ KRAJ'!O79</f>
        <v>114011</v>
      </c>
      <c r="G16" s="48">
        <f>'LIBERECKÝ KRAJ'!O78</f>
        <v>111202</v>
      </c>
      <c r="H16" s="48">
        <f>'LIBERECKÝ KRAJ'!O77</f>
        <v>126621</v>
      </c>
      <c r="I16" s="46">
        <f>'LIBERECKÝ KRAJ'!O76</f>
        <v>121511</v>
      </c>
      <c r="J16" s="46">
        <f>'LIBERECKÝ KRAJ'!O75</f>
        <v>115511</v>
      </c>
      <c r="K16" s="46">
        <f>'LIBERECKÝ KRAJ'!O74</f>
        <v>103777</v>
      </c>
      <c r="L16" s="46">
        <f>'LIBERECKÝ KRAJ'!O73</f>
        <v>60052</v>
      </c>
      <c r="M16" s="46">
        <f>'LIBERECKÝ KRAJ'!O72</f>
        <v>53112</v>
      </c>
      <c r="O16" s="46">
        <f t="shared" si="9"/>
        <v>-6000</v>
      </c>
      <c r="P16"/>
      <c r="Q16" s="108">
        <f t="shared" si="10"/>
        <v>-4.9378245590934151</v>
      </c>
      <c r="S16" s="46">
        <f t="shared" si="2"/>
        <v>-11734</v>
      </c>
      <c r="T16" s="1"/>
      <c r="U16" s="1">
        <f t="shared" si="3"/>
        <v>-10.158339898364657</v>
      </c>
      <c r="W16" s="46">
        <f t="shared" si="11"/>
        <v>-43725</v>
      </c>
      <c r="X16" s="1"/>
      <c r="Y16" s="108">
        <f t="shared" si="12"/>
        <v>-42.133613421085599</v>
      </c>
      <c r="AA16" s="46">
        <f t="shared" si="13"/>
        <v>-6940</v>
      </c>
      <c r="AB16" s="1"/>
      <c r="AC16" s="108">
        <f t="shared" si="14"/>
        <v>-11.556650902551123</v>
      </c>
    </row>
    <row r="17" spans="1:29" x14ac:dyDescent="0.25">
      <c r="A17" s="47" t="s">
        <v>29</v>
      </c>
      <c r="B17" s="48">
        <f>'LIBERECKÝ KRAJ'!O97</f>
        <v>91488</v>
      </c>
      <c r="C17" s="48">
        <f>'LIBERECKÝ KRAJ'!O96</f>
        <v>103255</v>
      </c>
      <c r="D17" s="48">
        <f>'LIBERECKÝ KRAJ'!O95</f>
        <v>98317</v>
      </c>
      <c r="E17" s="48">
        <f>'LIBERECKÝ KRAJ'!O94</f>
        <v>90767</v>
      </c>
      <c r="F17" s="48">
        <f>'LIBERECKÝ KRAJ'!O93</f>
        <v>100211</v>
      </c>
      <c r="G17" s="48">
        <f>'LIBERECKÝ KRAJ'!O92</f>
        <v>106255</v>
      </c>
      <c r="H17" s="48">
        <f>'LIBERECKÝ KRAJ'!O91</f>
        <v>109722</v>
      </c>
      <c r="I17" s="46">
        <f>'LIBERECKÝ KRAJ'!O90</f>
        <v>112148</v>
      </c>
      <c r="J17" s="46">
        <f>'LIBERECKÝ KRAJ'!O89</f>
        <v>109539</v>
      </c>
      <c r="K17" s="46">
        <f>'LIBERECKÝ KRAJ'!O88</f>
        <v>116948</v>
      </c>
      <c r="L17" s="46">
        <f>'LIBERECKÝ KRAJ'!O87</f>
        <v>99662</v>
      </c>
      <c r="M17" s="46">
        <f>'LIBERECKÝ KRAJ'!O86</f>
        <v>96985</v>
      </c>
      <c r="O17" s="46">
        <f t="shared" si="9"/>
        <v>-2609</v>
      </c>
      <c r="P17"/>
      <c r="Q17" s="108">
        <f t="shared" si="10"/>
        <v>-2.3263901273317402</v>
      </c>
      <c r="S17" s="46">
        <f t="shared" si="2"/>
        <v>7409</v>
      </c>
      <c r="T17" s="1"/>
      <c r="U17" s="1">
        <f t="shared" si="3"/>
        <v>6.7638010206410506</v>
      </c>
      <c r="W17" s="46">
        <f t="shared" si="11"/>
        <v>-17286</v>
      </c>
      <c r="X17" s="1"/>
      <c r="Y17" s="108">
        <f t="shared" si="12"/>
        <v>-14.780928275814892</v>
      </c>
      <c r="AA17" s="46">
        <f t="shared" si="13"/>
        <v>-2677</v>
      </c>
      <c r="AB17" s="1"/>
      <c r="AC17" s="108">
        <f t="shared" si="14"/>
        <v>-2.6860789468403201</v>
      </c>
    </row>
    <row r="18" spans="1:29" x14ac:dyDescent="0.25">
      <c r="A18" s="47" t="s">
        <v>30</v>
      </c>
      <c r="B18" s="48">
        <f>'LIBERECKÝ KRAJ'!O111</f>
        <v>20508</v>
      </c>
      <c r="C18" s="48">
        <f>'LIBERECKÝ KRAJ'!O110</f>
        <v>18458</v>
      </c>
      <c r="D18" s="48">
        <f>'LIBERECKÝ KRAJ'!O109</f>
        <v>15949</v>
      </c>
      <c r="E18" s="48">
        <f>'LIBERECKÝ KRAJ'!O108</f>
        <v>16358</v>
      </c>
      <c r="F18" s="48">
        <f>'LIBERECKÝ KRAJ'!O107</f>
        <v>35894</v>
      </c>
      <c r="G18" s="48">
        <f>'LIBERECKÝ KRAJ'!O106</f>
        <v>33306</v>
      </c>
      <c r="H18" s="48">
        <f>'LIBERECKÝ KRAJ'!O105</f>
        <v>33689</v>
      </c>
      <c r="I18" s="46">
        <f>'LIBERECKÝ KRAJ'!O104</f>
        <v>33033</v>
      </c>
      <c r="J18" s="46">
        <f>'LIBERECKÝ KRAJ'!O103</f>
        <v>32367</v>
      </c>
      <c r="K18" s="46">
        <f>'LIBERECKÝ KRAJ'!O102</f>
        <v>29239</v>
      </c>
      <c r="L18" s="46">
        <f>'LIBERECKÝ KRAJ'!O101</f>
        <v>22235</v>
      </c>
      <c r="M18" s="46">
        <f>'LIBERECKÝ KRAJ'!O100</f>
        <v>17912</v>
      </c>
      <c r="O18" s="46">
        <f t="shared" si="9"/>
        <v>-666</v>
      </c>
      <c r="P18"/>
      <c r="Q18" s="108">
        <f t="shared" si="10"/>
        <v>-2.0161656525292888</v>
      </c>
      <c r="S18" s="46">
        <f t="shared" si="2"/>
        <v>-3128</v>
      </c>
      <c r="T18" s="1"/>
      <c r="U18" s="1">
        <f t="shared" si="3"/>
        <v>-9.664164117774277</v>
      </c>
      <c r="W18" s="46">
        <f t="shared" si="11"/>
        <v>-7004</v>
      </c>
      <c r="X18" s="1"/>
      <c r="Y18" s="108">
        <f t="shared" si="12"/>
        <v>-23.954307602859195</v>
      </c>
      <c r="AA18" s="46">
        <f t="shared" si="13"/>
        <v>-4323</v>
      </c>
      <c r="AB18" s="1"/>
      <c r="AC18" s="108">
        <f t="shared" si="14"/>
        <v>-19.44232066561727</v>
      </c>
    </row>
    <row r="19" spans="1:29" x14ac:dyDescent="0.25">
      <c r="A19" s="97" t="s">
        <v>14</v>
      </c>
      <c r="B19" s="82">
        <f t="shared" ref="B19:K19" si="15">SUM(B11:B18)</f>
        <v>399672</v>
      </c>
      <c r="C19" s="82">
        <f t="shared" si="15"/>
        <v>420780</v>
      </c>
      <c r="D19" s="82">
        <f t="shared" si="15"/>
        <v>389781</v>
      </c>
      <c r="E19" s="82">
        <f t="shared" si="15"/>
        <v>365108</v>
      </c>
      <c r="F19" s="82">
        <f t="shared" si="15"/>
        <v>424718</v>
      </c>
      <c r="G19" s="82">
        <f t="shared" si="15"/>
        <v>428023</v>
      </c>
      <c r="H19" s="82">
        <f t="shared" si="15"/>
        <v>472318</v>
      </c>
      <c r="I19" s="50">
        <f t="shared" si="15"/>
        <v>461803</v>
      </c>
      <c r="J19" s="50">
        <f t="shared" si="15"/>
        <v>453568</v>
      </c>
      <c r="K19" s="50">
        <f t="shared" si="15"/>
        <v>454785</v>
      </c>
      <c r="L19" s="50">
        <f>SUM(L11:L18)</f>
        <v>335261</v>
      </c>
      <c r="M19" s="50">
        <f>SUM(M11:M18)</f>
        <v>302574</v>
      </c>
      <c r="O19" s="109">
        <f t="shared" si="9"/>
        <v>-8235</v>
      </c>
      <c r="P19"/>
      <c r="Q19" s="108">
        <f t="shared" si="10"/>
        <v>-1.7832279132010835</v>
      </c>
      <c r="S19" s="109">
        <f t="shared" si="2"/>
        <v>1217</v>
      </c>
      <c r="T19" s="1"/>
      <c r="U19" s="1">
        <f t="shared" si="3"/>
        <v>0.26831698885282912</v>
      </c>
      <c r="W19" s="109">
        <f t="shared" si="11"/>
        <v>-119524</v>
      </c>
      <c r="X19" s="1"/>
      <c r="Y19" s="108">
        <f t="shared" si="12"/>
        <v>-26.281429686555185</v>
      </c>
      <c r="AA19" s="46">
        <f t="shared" si="13"/>
        <v>-32687</v>
      </c>
      <c r="AB19" s="1"/>
      <c r="AC19" s="108">
        <f t="shared" si="14"/>
        <v>-9.7497173843662104</v>
      </c>
    </row>
    <row r="20" spans="1:29" x14ac:dyDescent="0.25">
      <c r="O20" s="1"/>
      <c r="S20" s="46"/>
      <c r="T20" s="1"/>
      <c r="U20" s="1"/>
      <c r="AA20" s="1"/>
      <c r="AB20" s="1"/>
      <c r="AC20" s="108"/>
    </row>
    <row r="21" spans="1:29" x14ac:dyDescent="0.25">
      <c r="O21" s="1"/>
      <c r="S21" s="46"/>
      <c r="T21" s="1"/>
      <c r="U21" s="1"/>
      <c r="AA21" s="1"/>
      <c r="AB21" s="1"/>
      <c r="AC21" s="108"/>
    </row>
    <row r="22" spans="1:29" x14ac:dyDescent="0.25">
      <c r="A22" s="43" t="s">
        <v>41</v>
      </c>
      <c r="B22" s="43">
        <v>2010</v>
      </c>
      <c r="C22" s="43">
        <v>2011</v>
      </c>
      <c r="D22" s="43">
        <v>2012</v>
      </c>
      <c r="E22" s="43">
        <v>2013</v>
      </c>
      <c r="F22" s="43">
        <v>2014</v>
      </c>
      <c r="G22" s="43">
        <v>2015</v>
      </c>
      <c r="H22" s="43">
        <v>2016</v>
      </c>
      <c r="I22" s="81">
        <v>2017</v>
      </c>
      <c r="J22" s="81">
        <v>2018</v>
      </c>
      <c r="K22" s="81">
        <v>2019</v>
      </c>
      <c r="L22" s="81">
        <v>2020</v>
      </c>
      <c r="M22" s="81">
        <v>2021</v>
      </c>
      <c r="O22" s="81" t="s">
        <v>43</v>
      </c>
      <c r="Q22" s="96" t="s">
        <v>39</v>
      </c>
      <c r="S22" s="109" t="s">
        <v>44</v>
      </c>
      <c r="T22" s="1"/>
      <c r="U22" s="1" t="s">
        <v>39</v>
      </c>
      <c r="W22" s="81" t="s">
        <v>45</v>
      </c>
      <c r="X22" s="1"/>
      <c r="Y22" s="1" t="s">
        <v>39</v>
      </c>
      <c r="AA22" s="81" t="s">
        <v>46</v>
      </c>
      <c r="AB22" s="1"/>
      <c r="AC22" s="131" t="s">
        <v>39</v>
      </c>
    </row>
    <row r="23" spans="1:29" x14ac:dyDescent="0.25">
      <c r="A23" s="47" t="s">
        <v>32</v>
      </c>
      <c r="B23" s="48">
        <f>'PARDUBICKÝ KRAJ'!O13</f>
        <v>25484</v>
      </c>
      <c r="C23" s="48">
        <f>'PARDUBICKÝ KRAJ'!O12</f>
        <v>31172</v>
      </c>
      <c r="D23" s="48">
        <f>'PARDUBICKÝ KRAJ'!O11</f>
        <v>29283</v>
      </c>
      <c r="E23" s="48">
        <f>'PARDUBICKÝ KRAJ'!O10</f>
        <v>30304</v>
      </c>
      <c r="F23" s="48">
        <f>'PARDUBICKÝ KRAJ'!O9</f>
        <v>36773</v>
      </c>
      <c r="G23" s="48">
        <f>'PARDUBICKÝ KRAJ'!O8</f>
        <v>43548</v>
      </c>
      <c r="H23" s="48">
        <f>'PARDUBICKÝ KRAJ'!O7</f>
        <v>34635</v>
      </c>
      <c r="I23" s="46">
        <f>'PARDUBICKÝ KRAJ'!O6</f>
        <v>40526</v>
      </c>
      <c r="J23" s="46">
        <f>'PARDUBICKÝ KRAJ'!O5</f>
        <v>33755</v>
      </c>
      <c r="K23" s="46">
        <f>'PARDUBICKÝ KRAJ'!O4</f>
        <v>34198</v>
      </c>
      <c r="L23" s="46">
        <f>'PARDUBICKÝ KRAJ'!O3</f>
        <v>21441</v>
      </c>
      <c r="M23" s="46">
        <f>'PARDUBICKÝ KRAJ'!O2</f>
        <v>13307</v>
      </c>
      <c r="O23" s="46">
        <f>J23-I23</f>
        <v>-6771</v>
      </c>
      <c r="Q23" s="108">
        <f>100*O23/I23</f>
        <v>-16.707792528253467</v>
      </c>
      <c r="S23" s="46">
        <f t="shared" si="2"/>
        <v>443</v>
      </c>
      <c r="T23" s="1"/>
      <c r="U23" s="1">
        <f t="shared" si="3"/>
        <v>1.3123981632350763</v>
      </c>
      <c r="W23" s="46">
        <f>L23-K23</f>
        <v>-12757</v>
      </c>
      <c r="X23" s="1"/>
      <c r="Y23" s="108">
        <f>100*W23/K23</f>
        <v>-37.303351073162176</v>
      </c>
      <c r="AA23" s="46">
        <f>M23-L23</f>
        <v>-8134</v>
      </c>
      <c r="AB23" s="1"/>
      <c r="AC23" s="108">
        <f>100*AA23/L23</f>
        <v>-37.936663401893568</v>
      </c>
    </row>
    <row r="24" spans="1:29" x14ac:dyDescent="0.25">
      <c r="A24" s="47" t="s">
        <v>33</v>
      </c>
      <c r="B24" s="48">
        <f>'PARDUBICKÝ KRAJ'!O27</f>
        <v>11112</v>
      </c>
      <c r="C24" s="48">
        <f>'PARDUBICKÝ KRAJ'!O26</f>
        <v>12181</v>
      </c>
      <c r="D24" s="48">
        <f>'PARDUBICKÝ KRAJ'!O25</f>
        <v>11002</v>
      </c>
      <c r="E24" s="48">
        <f>'PARDUBICKÝ KRAJ'!O24</f>
        <v>9523</v>
      </c>
      <c r="F24" s="48">
        <f>'PARDUBICKÝ KRAJ'!O23</f>
        <v>10127</v>
      </c>
      <c r="G24" s="48">
        <f>'PARDUBICKÝ KRAJ'!O22</f>
        <v>911</v>
      </c>
      <c r="H24" s="48">
        <f>'PARDUBICKÝ KRAJ'!O21</f>
        <v>3135</v>
      </c>
      <c r="I24" s="46">
        <f>'PARDUBICKÝ KRAJ'!O20</f>
        <v>11488</v>
      </c>
      <c r="J24" s="46">
        <f>'PARDUBICKÝ KRAJ'!O19</f>
        <v>11010</v>
      </c>
      <c r="K24" s="46">
        <f>'PARDUBICKÝ KRAJ'!O18</f>
        <v>11701</v>
      </c>
      <c r="L24" s="46">
        <f>'PARDUBICKÝ KRAJ'!O17</f>
        <v>10450</v>
      </c>
      <c r="M24" s="46">
        <f>'PARDUBICKÝ KRAJ'!O16</f>
        <v>10149</v>
      </c>
      <c r="O24" s="46">
        <f t="shared" ref="O24:O28" si="16">J24-I24</f>
        <v>-478</v>
      </c>
      <c r="Q24" s="108">
        <f t="shared" ref="Q24:Q28" si="17">100*O24/I24</f>
        <v>-4.1608635097493032</v>
      </c>
      <c r="S24" s="46">
        <f t="shared" si="2"/>
        <v>691</v>
      </c>
      <c r="T24" s="1"/>
      <c r="U24" s="1">
        <f t="shared" si="3"/>
        <v>6.2761126248864665</v>
      </c>
      <c r="W24" s="46">
        <f t="shared" ref="W24:W28" si="18">L24-K24</f>
        <v>-1251</v>
      </c>
      <c r="X24" s="1"/>
      <c r="Y24" s="108">
        <f t="shared" ref="Y24:Y28" si="19">100*W24/K24</f>
        <v>-10.69139389795744</v>
      </c>
      <c r="AA24" s="46">
        <f t="shared" ref="AA24:AA28" si="20">M24-L24</f>
        <v>-301</v>
      </c>
      <c r="AB24" s="1"/>
      <c r="AC24" s="108">
        <f t="shared" ref="AC24:AC28" si="21">100*AA24/L24</f>
        <v>-2.8803827751196174</v>
      </c>
    </row>
    <row r="25" spans="1:29" x14ac:dyDescent="0.25">
      <c r="A25" s="47" t="s">
        <v>34</v>
      </c>
      <c r="B25" s="48">
        <f>'PARDUBICKÝ KRAJ'!O41</f>
        <v>29854</v>
      </c>
      <c r="C25" s="48">
        <f>'PARDUBICKÝ KRAJ'!O40</f>
        <v>36416</v>
      </c>
      <c r="D25" s="48">
        <f>'PARDUBICKÝ KRAJ'!O39</f>
        <v>26076</v>
      </c>
      <c r="E25" s="48">
        <f>'PARDUBICKÝ KRAJ'!O38</f>
        <v>36690</v>
      </c>
      <c r="F25" s="48">
        <f>'PARDUBICKÝ KRAJ'!O37</f>
        <v>51610</v>
      </c>
      <c r="G25" s="48">
        <f>'PARDUBICKÝ KRAJ'!O36</f>
        <v>50888</v>
      </c>
      <c r="H25" s="48">
        <f>'PARDUBICKÝ KRAJ'!O35</f>
        <v>50249</v>
      </c>
      <c r="I25" s="46">
        <f>'PARDUBICKÝ KRAJ'!O34</f>
        <v>48318</v>
      </c>
      <c r="J25" s="46">
        <f>'PARDUBICKÝ KRAJ'!O33</f>
        <v>52657</v>
      </c>
      <c r="K25" s="46">
        <f>'PARDUBICKÝ KRAJ'!O32</f>
        <v>53292</v>
      </c>
      <c r="L25" s="46">
        <f>'PARDUBICKÝ KRAJ'!O31</f>
        <v>26641</v>
      </c>
      <c r="M25" s="46">
        <f>'PARDUBICKÝ KRAJ'!O30</f>
        <v>29086</v>
      </c>
      <c r="O25" s="46">
        <f t="shared" si="16"/>
        <v>4339</v>
      </c>
      <c r="Q25" s="108">
        <f t="shared" si="17"/>
        <v>8.9800902355229937</v>
      </c>
      <c r="S25" s="46">
        <f t="shared" si="2"/>
        <v>635</v>
      </c>
      <c r="T25" s="1"/>
      <c r="U25" s="1">
        <f t="shared" si="3"/>
        <v>1.2059175418272974</v>
      </c>
      <c r="W25" s="46">
        <f t="shared" si="18"/>
        <v>-26651</v>
      </c>
      <c r="X25" s="1"/>
      <c r="Y25" s="108">
        <f t="shared" si="19"/>
        <v>-50.009382271260229</v>
      </c>
      <c r="AA25" s="46">
        <f t="shared" si="20"/>
        <v>2445</v>
      </c>
      <c r="AB25" s="1"/>
      <c r="AC25" s="108">
        <f t="shared" si="21"/>
        <v>9.1775834240456433</v>
      </c>
    </row>
    <row r="26" spans="1:29" x14ac:dyDescent="0.25">
      <c r="A26" s="47" t="s">
        <v>35</v>
      </c>
      <c r="B26" s="48">
        <f>'PARDUBICKÝ KRAJ'!O55</f>
        <v>11664</v>
      </c>
      <c r="C26" s="48">
        <f>'PARDUBICKÝ KRAJ'!O54</f>
        <v>13055</v>
      </c>
      <c r="D26" s="48">
        <f>'PARDUBICKÝ KRAJ'!O53</f>
        <v>16705</v>
      </c>
      <c r="E26" s="48">
        <f>'PARDUBICKÝ KRAJ'!O52</f>
        <v>19385</v>
      </c>
      <c r="F26" s="48">
        <f>'PARDUBICKÝ KRAJ'!O51</f>
        <v>23922</v>
      </c>
      <c r="G26" s="48">
        <f>'PARDUBICKÝ KRAJ'!O50</f>
        <v>22614</v>
      </c>
      <c r="H26" s="48">
        <f>'PARDUBICKÝ KRAJ'!O49</f>
        <v>25872</v>
      </c>
      <c r="I26" s="46">
        <f>'PARDUBICKÝ KRAJ'!O48</f>
        <v>29323</v>
      </c>
      <c r="J26" s="46">
        <f>'PARDUBICKÝ KRAJ'!O47</f>
        <v>15270</v>
      </c>
      <c r="K26" s="46">
        <f>'PARDUBICKÝ KRAJ'!O46</f>
        <v>10758</v>
      </c>
      <c r="L26" s="46">
        <f>'PARDUBICKÝ KRAJ'!O45</f>
        <v>42679</v>
      </c>
      <c r="M26" s="46">
        <f>'PARDUBICKÝ KRAJ'!O44</f>
        <v>31383</v>
      </c>
      <c r="O26" s="46">
        <f t="shared" si="16"/>
        <v>-14053</v>
      </c>
      <c r="Q26" s="108">
        <f t="shared" si="17"/>
        <v>-47.924837158544484</v>
      </c>
      <c r="S26" s="46">
        <f t="shared" si="2"/>
        <v>-4512</v>
      </c>
      <c r="T26" s="1"/>
      <c r="U26" s="1">
        <f t="shared" si="3"/>
        <v>-29.548133595284874</v>
      </c>
      <c r="W26" s="46">
        <f t="shared" si="18"/>
        <v>31921</v>
      </c>
      <c r="X26" s="1"/>
      <c r="Y26" s="108">
        <f t="shared" si="19"/>
        <v>296.71872095184978</v>
      </c>
      <c r="AA26" s="46">
        <f t="shared" si="20"/>
        <v>-11296</v>
      </c>
      <c r="AB26" s="1"/>
      <c r="AC26" s="108">
        <f t="shared" si="21"/>
        <v>-26.467349281848215</v>
      </c>
    </row>
    <row r="27" spans="1:29" hidden="1" x14ac:dyDescent="0.25">
      <c r="A27" s="47" t="s">
        <v>36</v>
      </c>
      <c r="B27" s="48">
        <f>'PARDUBICKÝ KRAJ'!O67</f>
        <v>54890</v>
      </c>
      <c r="C27" s="48">
        <f>'PARDUBICKÝ KRAJ'!O66</f>
        <v>73414</v>
      </c>
      <c r="D27" s="48">
        <f>'PARDUBICKÝ KRAJ'!O65</f>
        <v>68443</v>
      </c>
      <c r="E27" s="48">
        <f>'PARDUBICKÝ KRAJ'!O64</f>
        <v>58263</v>
      </c>
      <c r="F27" s="48">
        <f>'PARDUBICKÝ KRAJ'!O63</f>
        <v>74041</v>
      </c>
      <c r="G27" s="48">
        <f>'PARDUBICKÝ KRAJ'!O62</f>
        <v>63606</v>
      </c>
      <c r="H27" s="48">
        <f>'PARDUBICKÝ KRAJ'!O61</f>
        <v>74217</v>
      </c>
      <c r="I27" s="46">
        <f>'PARDUBICKÝ KRAJ'!O60</f>
        <v>81613</v>
      </c>
      <c r="J27" s="46">
        <f>'PARDUBICKÝ KRAJ'!O59</f>
        <v>74325</v>
      </c>
      <c r="K27" s="46">
        <f>'PARDUBICKÝ KRAJ'!O58</f>
        <v>0</v>
      </c>
      <c r="L27" s="46"/>
      <c r="M27" s="46"/>
      <c r="O27" s="46">
        <f t="shared" si="16"/>
        <v>-7288</v>
      </c>
      <c r="Q27" s="108">
        <f t="shared" si="17"/>
        <v>-8.9299498854349189</v>
      </c>
      <c r="S27" s="46">
        <f t="shared" si="2"/>
        <v>-74325</v>
      </c>
      <c r="T27" s="1"/>
      <c r="U27" s="1">
        <f t="shared" si="3"/>
        <v>-100</v>
      </c>
      <c r="W27" s="46">
        <f t="shared" si="18"/>
        <v>0</v>
      </c>
      <c r="X27" s="1"/>
      <c r="Y27" s="108" t="e">
        <f t="shared" si="19"/>
        <v>#DIV/0!</v>
      </c>
      <c r="AA27" s="46">
        <f t="shared" si="20"/>
        <v>0</v>
      </c>
      <c r="AB27" s="1"/>
      <c r="AC27" s="108" t="e">
        <f t="shared" si="21"/>
        <v>#DIV/0!</v>
      </c>
    </row>
    <row r="28" spans="1:29" x14ac:dyDescent="0.25">
      <c r="A28" s="97" t="s">
        <v>14</v>
      </c>
      <c r="B28" s="82">
        <f t="shared" ref="B28:K28" si="22">SUM(B23:B27)</f>
        <v>133004</v>
      </c>
      <c r="C28" s="82">
        <f t="shared" si="22"/>
        <v>166238</v>
      </c>
      <c r="D28" s="82">
        <f t="shared" si="22"/>
        <v>151509</v>
      </c>
      <c r="E28" s="82">
        <f t="shared" si="22"/>
        <v>154165</v>
      </c>
      <c r="F28" s="82">
        <f t="shared" si="22"/>
        <v>196473</v>
      </c>
      <c r="G28" s="82">
        <f t="shared" si="22"/>
        <v>181567</v>
      </c>
      <c r="H28" s="82">
        <f t="shared" si="22"/>
        <v>188108</v>
      </c>
      <c r="I28" s="82">
        <f t="shared" si="22"/>
        <v>211268</v>
      </c>
      <c r="J28" s="82">
        <f t="shared" si="22"/>
        <v>187017</v>
      </c>
      <c r="K28" s="82">
        <f t="shared" si="22"/>
        <v>109949</v>
      </c>
      <c r="L28" s="82">
        <f>SUM(L23:L26)</f>
        <v>101211</v>
      </c>
      <c r="M28" s="82">
        <f>SUM(M23:M26)</f>
        <v>83925</v>
      </c>
      <c r="O28" s="109">
        <f t="shared" si="16"/>
        <v>-24251</v>
      </c>
      <c r="Q28" s="108">
        <f t="shared" si="17"/>
        <v>-11.478785239600887</v>
      </c>
      <c r="S28" s="109">
        <f t="shared" si="2"/>
        <v>-77068</v>
      </c>
      <c r="T28" s="1"/>
      <c r="U28" s="1">
        <f t="shared" si="3"/>
        <v>-41.20908794387676</v>
      </c>
      <c r="W28" s="109">
        <f t="shared" si="18"/>
        <v>-8738</v>
      </c>
      <c r="X28" s="1"/>
      <c r="Y28" s="108">
        <f t="shared" si="19"/>
        <v>-7.9473210306596691</v>
      </c>
      <c r="AA28" s="46">
        <f t="shared" si="20"/>
        <v>-17286</v>
      </c>
      <c r="AB28" s="1"/>
      <c r="AC28" s="108">
        <f t="shared" si="21"/>
        <v>-17.079171236328069</v>
      </c>
    </row>
    <row r="29" spans="1:29" x14ac:dyDescent="0.25">
      <c r="S29" s="46"/>
      <c r="T29" s="1"/>
      <c r="U29" s="1"/>
    </row>
    <row r="30" spans="1:29" x14ac:dyDescent="0.25">
      <c r="S30" s="46"/>
      <c r="T30" s="1"/>
      <c r="U30" s="1"/>
    </row>
    <row r="31" spans="1:29" x14ac:dyDescent="0.25">
      <c r="B31" s="81">
        <v>2010</v>
      </c>
      <c r="C31" s="81">
        <v>2011</v>
      </c>
      <c r="D31" s="81">
        <v>2012</v>
      </c>
      <c r="E31" s="81">
        <v>2013</v>
      </c>
      <c r="F31" s="81">
        <v>2014</v>
      </c>
      <c r="G31" s="81">
        <v>2015</v>
      </c>
      <c r="H31" s="81">
        <v>2016</v>
      </c>
      <c r="I31" s="81">
        <v>2017</v>
      </c>
      <c r="J31" s="81">
        <v>2018</v>
      </c>
      <c r="K31" s="81">
        <v>2019</v>
      </c>
      <c r="L31" s="81">
        <v>2020</v>
      </c>
      <c r="M31" s="81">
        <v>2021</v>
      </c>
      <c r="O31" s="81" t="s">
        <v>43</v>
      </c>
      <c r="P31" s="1"/>
      <c r="Q31" s="96" t="s">
        <v>39</v>
      </c>
      <c r="S31" s="109" t="s">
        <v>44</v>
      </c>
      <c r="T31" s="1"/>
      <c r="U31" s="1" t="s">
        <v>39</v>
      </c>
      <c r="W31" s="81" t="s">
        <v>45</v>
      </c>
      <c r="Y31" s="52" t="s">
        <v>39</v>
      </c>
      <c r="AA31" s="81" t="s">
        <v>46</v>
      </c>
      <c r="AB31" s="81"/>
      <c r="AC31" s="81" t="s">
        <v>39</v>
      </c>
    </row>
    <row r="32" spans="1:29" x14ac:dyDescent="0.25">
      <c r="A32" s="52" t="s">
        <v>42</v>
      </c>
      <c r="B32" s="127">
        <f t="shared" ref="B32:K32" si="23">B28+B19+B7</f>
        <v>776586</v>
      </c>
      <c r="C32" s="127">
        <f t="shared" si="23"/>
        <v>791499</v>
      </c>
      <c r="D32" s="127">
        <f t="shared" si="23"/>
        <v>740315</v>
      </c>
      <c r="E32" s="127">
        <f t="shared" si="23"/>
        <v>725692</v>
      </c>
      <c r="F32" s="127">
        <f t="shared" si="23"/>
        <v>821629</v>
      </c>
      <c r="G32" s="127">
        <f t="shared" si="23"/>
        <v>955560</v>
      </c>
      <c r="H32" s="127">
        <f t="shared" si="23"/>
        <v>986563</v>
      </c>
      <c r="I32" s="127">
        <f t="shared" si="23"/>
        <v>988054</v>
      </c>
      <c r="J32" s="127">
        <f t="shared" si="23"/>
        <v>944852</v>
      </c>
      <c r="K32" s="127">
        <f t="shared" si="23"/>
        <v>837454</v>
      </c>
      <c r="L32" s="127">
        <f>L28+L19+L7</f>
        <v>658710</v>
      </c>
      <c r="M32" s="127">
        <f>M7+M19+M28</f>
        <v>572433</v>
      </c>
      <c r="O32" s="1">
        <f>J32-I32</f>
        <v>-43202</v>
      </c>
      <c r="P32" s="1"/>
      <c r="Q32" s="108">
        <f>100*O32/I32</f>
        <v>-4.3724330856410685</v>
      </c>
      <c r="S32" s="46">
        <f t="shared" si="2"/>
        <v>-107398</v>
      </c>
      <c r="T32" s="1"/>
      <c r="U32" s="1">
        <f t="shared" si="3"/>
        <v>-11.366647898295183</v>
      </c>
      <c r="W32" s="109">
        <f>L32-K32</f>
        <v>-178744</v>
      </c>
      <c r="X32" s="1"/>
      <c r="Y32" s="108">
        <f>100*W32/K32</f>
        <v>-21.343739477033964</v>
      </c>
      <c r="AA32" s="46">
        <f>M32-L32</f>
        <v>-86277</v>
      </c>
      <c r="AB32" s="1"/>
      <c r="AC32" s="108">
        <f>100*AA32/L32</f>
        <v>-13.097873115635105</v>
      </c>
    </row>
  </sheetData>
  <sheetProtection selectLockedCells="1" selectUnlockedCells="1"/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KRÁLOVEHRADECKÝ KRAJ</vt:lpstr>
      <vt:lpstr>LIBERECKÝ KRAJ</vt:lpstr>
      <vt:lpstr>PARDUBICKÝ KRAJ</vt:lpstr>
      <vt:lpstr>CELKOVÁ NÁVŠTĚVNOST ÚPS SYCHROV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Lucie Bidlasová</cp:lastModifiedBy>
  <dcterms:created xsi:type="dcterms:W3CDTF">2018-01-02T12:32:36Z</dcterms:created>
  <dcterms:modified xsi:type="dcterms:W3CDTF">2022-01-03T18:24:16Z</dcterms:modified>
</cp:coreProperties>
</file>